
<file path=[Content_Types].xml><?xml version="1.0" encoding="utf-8"?>
<Types xmlns="http://schemas.openxmlformats.org/package/2006/content-types"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thumbnail" Target="docProps/thumbnail.emf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extended-properties" Target="docProps/app.xml"/><Relationship Id="rId4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Cmejla\Documents\+++ 0_PSEE\Soutěže\2025\Revize\"/>
    </mc:Choice>
  </mc:AlternateContent>
  <xr:revisionPtr revIDLastSave="0" documentId="13_ncr:1_{1477DBB3-AB2D-4773-8FD3-F4FE1D37CCCC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1.1.1 - revize SEE" sheetId="2" r:id="rId2"/>
  </sheets>
  <definedNames>
    <definedName name="_xlnm._FilterDatabase" localSheetId="1" hidden="1">'1.1.1 - revize SEE'!$C$85:$K$150</definedName>
    <definedName name="_xlnm.Print_Titles" localSheetId="1">'1.1.1 - revize SEE'!$85:$85</definedName>
    <definedName name="_xlnm.Print_Titles" localSheetId="0">'Rekapitulace stavby'!$52:$52</definedName>
    <definedName name="_xlnm.Print_Area" localSheetId="1">'1.1.1 - revize SEE'!$C$47:$J$65,'1.1.1 - revize SEE'!$C$71:$K$150</definedName>
    <definedName name="_xlnm.Print_Area" localSheetId="0">'Rekapitulace stavby'!$D$4:$AO$36,'Rekapitulace stavby'!$C$42:$AQ$57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56" i="1"/>
  <c r="J37" i="2"/>
  <c r="AX56" i="1" s="1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5" i="2"/>
  <c r="BH115" i="2"/>
  <c r="BG115" i="2"/>
  <c r="BF115" i="2"/>
  <c r="T115" i="2"/>
  <c r="R115" i="2"/>
  <c r="P115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1" i="2"/>
  <c r="BH111" i="2"/>
  <c r="BG111" i="2"/>
  <c r="BF111" i="2"/>
  <c r="T111" i="2"/>
  <c r="R111" i="2"/>
  <c r="P111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8" i="2"/>
  <c r="BH108" i="2"/>
  <c r="BG108" i="2"/>
  <c r="BF108" i="2"/>
  <c r="T108" i="2"/>
  <c r="R108" i="2"/>
  <c r="P108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4" i="2"/>
  <c r="BH104" i="2"/>
  <c r="BG104" i="2"/>
  <c r="BF104" i="2"/>
  <c r="T104" i="2"/>
  <c r="R104" i="2"/>
  <c r="P104" i="2"/>
  <c r="BI103" i="2"/>
  <c r="BH103" i="2"/>
  <c r="BG103" i="2"/>
  <c r="BF103" i="2"/>
  <c r="T103" i="2"/>
  <c r="R103" i="2"/>
  <c r="P103" i="2"/>
  <c r="BI102" i="2"/>
  <c r="BH102" i="2"/>
  <c r="BG102" i="2"/>
  <c r="BF102" i="2"/>
  <c r="T102" i="2"/>
  <c r="R102" i="2"/>
  <c r="P102" i="2"/>
  <c r="BI101" i="2"/>
  <c r="BH101" i="2"/>
  <c r="BG101" i="2"/>
  <c r="BF101" i="2"/>
  <c r="T101" i="2"/>
  <c r="R101" i="2"/>
  <c r="P101" i="2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F80" i="2"/>
  <c r="E78" i="2"/>
  <c r="F56" i="2"/>
  <c r="E54" i="2"/>
  <c r="J26" i="2"/>
  <c r="E26" i="2"/>
  <c r="J83" i="2" s="1"/>
  <c r="J25" i="2"/>
  <c r="J23" i="2"/>
  <c r="E23" i="2"/>
  <c r="J82" i="2"/>
  <c r="J22" i="2"/>
  <c r="J20" i="2"/>
  <c r="E20" i="2"/>
  <c r="F59" i="2"/>
  <c r="J19" i="2"/>
  <c r="J17" i="2"/>
  <c r="E17" i="2"/>
  <c r="F58" i="2" s="1"/>
  <c r="J16" i="2"/>
  <c r="J14" i="2"/>
  <c r="J80" i="2"/>
  <c r="E7" i="2"/>
  <c r="E74" i="2"/>
  <c r="L50" i="1"/>
  <c r="AM50" i="1"/>
  <c r="AM49" i="1"/>
  <c r="L49" i="1"/>
  <c r="AM47" i="1"/>
  <c r="L47" i="1"/>
  <c r="L45" i="1"/>
  <c r="L44" i="1"/>
  <c r="BK148" i="2"/>
  <c r="J113" i="2"/>
  <c r="J112" i="2"/>
  <c r="J111" i="2"/>
  <c r="BK108" i="2"/>
  <c r="J108" i="2"/>
  <c r="J103" i="2"/>
  <c r="BK99" i="2"/>
  <c r="J96" i="2"/>
  <c r="J115" i="2"/>
  <c r="BK120" i="2"/>
  <c r="BK142" i="2"/>
  <c r="J139" i="2"/>
  <c r="J135" i="2"/>
  <c r="BK104" i="2"/>
  <c r="J150" i="2"/>
  <c r="J117" i="2"/>
  <c r="BK90" i="2"/>
  <c r="BK91" i="2"/>
  <c r="BK114" i="2"/>
  <c r="BK106" i="2"/>
  <c r="BK100" i="2"/>
  <c r="J118" i="2"/>
  <c r="J148" i="2"/>
  <c r="BK111" i="2"/>
  <c r="J106" i="2"/>
  <c r="AS55" i="1"/>
  <c r="BK110" i="2"/>
  <c r="J104" i="2"/>
  <c r="J95" i="2"/>
  <c r="J143" i="2"/>
  <c r="J133" i="2"/>
  <c r="BK128" i="2"/>
  <c r="J124" i="2"/>
  <c r="J149" i="2"/>
  <c r="BK138" i="2"/>
  <c r="J105" i="2"/>
  <c r="J97" i="2"/>
  <c r="BK107" i="2"/>
  <c r="J145" i="2"/>
  <c r="J110" i="2"/>
  <c r="J102" i="2"/>
  <c r="BK97" i="2"/>
  <c r="J144" i="2"/>
  <c r="J142" i="2"/>
  <c r="BK132" i="2"/>
  <c r="BK127" i="2"/>
  <c r="J122" i="2"/>
  <c r="BK93" i="2"/>
  <c r="BK139" i="2"/>
  <c r="BK131" i="2"/>
  <c r="BK94" i="2"/>
  <c r="BK150" i="2"/>
  <c r="BK113" i="2"/>
  <c r="BK112" i="2"/>
  <c r="BK109" i="2"/>
  <c r="J107" i="2"/>
  <c r="BK105" i="2"/>
  <c r="J101" i="2"/>
  <c r="BK98" i="2"/>
  <c r="J99" i="2"/>
  <c r="BK121" i="2"/>
  <c r="J141" i="2"/>
  <c r="J138" i="2"/>
  <c r="BK135" i="2"/>
  <c r="J132" i="2"/>
  <c r="BK102" i="2"/>
  <c r="BK92" i="2"/>
  <c r="J116" i="2"/>
  <c r="J94" i="2"/>
  <c r="BK103" i="2"/>
  <c r="J128" i="2"/>
  <c r="J125" i="2"/>
  <c r="BK117" i="2"/>
  <c r="J91" i="2"/>
  <c r="BK140" i="2"/>
  <c r="J136" i="2"/>
  <c r="J129" i="2"/>
  <c r="BK144" i="2"/>
  <c r="BK115" i="2"/>
  <c r="BK129" i="2"/>
  <c r="J123" i="2"/>
  <c r="J88" i="2"/>
  <c r="BK137" i="2"/>
  <c r="J98" i="2"/>
  <c r="BK101" i="2"/>
  <c r="J119" i="2"/>
  <c r="BK136" i="2"/>
  <c r="BK134" i="2"/>
  <c r="J93" i="2"/>
  <c r="J146" i="2"/>
  <c r="BK88" i="2"/>
  <c r="J100" i="2"/>
  <c r="J130" i="2"/>
  <c r="J127" i="2"/>
  <c r="J126" i="2"/>
  <c r="BK124" i="2"/>
  <c r="J121" i="2"/>
  <c r="J120" i="2"/>
  <c r="BK95" i="2"/>
  <c r="BK122" i="2"/>
  <c r="J147" i="2"/>
  <c r="J109" i="2"/>
  <c r="BK116" i="2"/>
  <c r="BK123" i="2"/>
  <c r="BK149" i="2"/>
  <c r="BK141" i="2"/>
  <c r="J137" i="2"/>
  <c r="BK133" i="2"/>
  <c r="BK96" i="2"/>
  <c r="BK147" i="2"/>
  <c r="J92" i="2"/>
  <c r="J89" i="2"/>
  <c r="J131" i="2"/>
  <c r="BK125" i="2"/>
  <c r="BK118" i="2"/>
  <c r="BK89" i="2"/>
  <c r="J140" i="2"/>
  <c r="J134" i="2"/>
  <c r="BK145" i="2"/>
  <c r="J114" i="2"/>
  <c r="BK126" i="2"/>
  <c r="BK119" i="2"/>
  <c r="BK143" i="2"/>
  <c r="BK130" i="2"/>
  <c r="BK146" i="2"/>
  <c r="J90" i="2"/>
  <c r="F37" i="2" l="1"/>
  <c r="F39" i="2"/>
  <c r="BD56" i="1" s="1"/>
  <c r="BD55" i="1" s="1"/>
  <c r="BD54" i="1" s="1"/>
  <c r="W33" i="1" s="1"/>
  <c r="F36" i="2"/>
  <c r="BA56" i="1" s="1"/>
  <c r="BA55" i="1" s="1"/>
  <c r="BA54" i="1" s="1"/>
  <c r="AW54" i="1" s="1"/>
  <c r="AK30" i="1" s="1"/>
  <c r="J36" i="2"/>
  <c r="AW56" i="1" s="1"/>
  <c r="F38" i="2"/>
  <c r="BC56" i="1" s="1"/>
  <c r="BC55" i="1" s="1"/>
  <c r="AY55" i="1" s="1"/>
  <c r="BK87" i="2"/>
  <c r="J87" i="2" s="1"/>
  <c r="J64" i="2" s="1"/>
  <c r="P87" i="2"/>
  <c r="P86" i="2" s="1"/>
  <c r="AU56" i="1" s="1"/>
  <c r="AU55" i="1" s="1"/>
  <c r="R87" i="2"/>
  <c r="R86" i="2" s="1"/>
  <c r="T87" i="2"/>
  <c r="T86" i="2" s="1"/>
  <c r="J56" i="2"/>
  <c r="J58" i="2"/>
  <c r="J59" i="2"/>
  <c r="F82" i="2"/>
  <c r="F83" i="2"/>
  <c r="BE91" i="2"/>
  <c r="BE92" i="2"/>
  <c r="BE93" i="2"/>
  <c r="BE97" i="2"/>
  <c r="BE107" i="2"/>
  <c r="BE150" i="2"/>
  <c r="BE147" i="2"/>
  <c r="BB56" i="1"/>
  <c r="BB55" i="1" s="1"/>
  <c r="BB54" i="1" s="1"/>
  <c r="W31" i="1" s="1"/>
  <c r="E50" i="2"/>
  <c r="BE88" i="2"/>
  <c r="BE89" i="2"/>
  <c r="BE90" i="2"/>
  <c r="BE95" i="2"/>
  <c r="BE115" i="2"/>
  <c r="BE116" i="2"/>
  <c r="BE117" i="2"/>
  <c r="BE146" i="2"/>
  <c r="BE144" i="2"/>
  <c r="BE145" i="2"/>
  <c r="BE98" i="2"/>
  <c r="BE99" i="2"/>
  <c r="BE101" i="2"/>
  <c r="BE128" i="2"/>
  <c r="BE130" i="2"/>
  <c r="BE131" i="2"/>
  <c r="BE132" i="2"/>
  <c r="BE133" i="2"/>
  <c r="BE134" i="2"/>
  <c r="BE135" i="2"/>
  <c r="BE136" i="2"/>
  <c r="BE137" i="2"/>
  <c r="BE138" i="2"/>
  <c r="BE139" i="2"/>
  <c r="BE140" i="2"/>
  <c r="BE149" i="2"/>
  <c r="BE120" i="2"/>
  <c r="BE122" i="2"/>
  <c r="BE118" i="2"/>
  <c r="BE119" i="2"/>
  <c r="BE123" i="2"/>
  <c r="BE124" i="2"/>
  <c r="BE125" i="2"/>
  <c r="BE126" i="2"/>
  <c r="BE127" i="2"/>
  <c r="BE129" i="2"/>
  <c r="BE141" i="2"/>
  <c r="BE142" i="2"/>
  <c r="BE143" i="2"/>
  <c r="BE94" i="2"/>
  <c r="BE96" i="2"/>
  <c r="BE100" i="2"/>
  <c r="BE102" i="2"/>
  <c r="BE103" i="2"/>
  <c r="BE104" i="2"/>
  <c r="BE105" i="2"/>
  <c r="BE106" i="2"/>
  <c r="BE108" i="2"/>
  <c r="BE109" i="2"/>
  <c r="BE110" i="2"/>
  <c r="BE111" i="2"/>
  <c r="BE112" i="2"/>
  <c r="BE113" i="2"/>
  <c r="BE114" i="2"/>
  <c r="BE121" i="2"/>
  <c r="BE148" i="2"/>
  <c r="AS54" i="1"/>
  <c r="BK86" i="2" l="1"/>
  <c r="J86" i="2" s="1"/>
  <c r="J32" i="2" s="1"/>
  <c r="AG56" i="1" s="1"/>
  <c r="AG55" i="1" s="1"/>
  <c r="AG54" i="1" s="1"/>
  <c r="AK26" i="1" s="1"/>
  <c r="AU54" i="1"/>
  <c r="W30" i="1"/>
  <c r="F35" i="2"/>
  <c r="AZ56" i="1" s="1"/>
  <c r="AZ55" i="1" s="1"/>
  <c r="AV55" i="1" s="1"/>
  <c r="AX55" i="1"/>
  <c r="AX54" i="1"/>
  <c r="J35" i="2"/>
  <c r="AV56" i="1" s="1"/>
  <c r="AT56" i="1" s="1"/>
  <c r="BC54" i="1"/>
  <c r="W32" i="1" s="1"/>
  <c r="AW55" i="1"/>
  <c r="AN56" i="1" l="1"/>
  <c r="J63" i="2"/>
  <c r="J41" i="2"/>
  <c r="AT55" i="1"/>
  <c r="AY54" i="1"/>
  <c r="AZ54" i="1"/>
  <c r="AV54" i="1" s="1"/>
  <c r="AK29" i="1" s="1"/>
  <c r="AK35" i="1" s="1"/>
  <c r="AN55" i="1" l="1"/>
  <c r="W29" i="1"/>
  <c r="AT54" i="1"/>
  <c r="AN54" i="1" s="1"/>
</calcChain>
</file>

<file path=xl/sharedStrings.xml><?xml version="1.0" encoding="utf-8"?>
<sst xmlns="http://schemas.openxmlformats.org/spreadsheetml/2006/main" count="1184" uniqueCount="365">
  <si>
    <t>Export Komplet</t>
  </si>
  <si>
    <t>VZ</t>
  </si>
  <si>
    <t>2.0</t>
  </si>
  <si>
    <t/>
  </si>
  <si>
    <t>False</t>
  </si>
  <si>
    <t>{41ce6326-4058-4291-b443-7f19377756f0}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</si>
  <si>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</si>
  <si>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</si>
  <si>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</si>
  <si>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</si>
  <si>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</si>
  <si>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</si>
  <si>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</si>
  <si>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</si>
  <si>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</si>
  <si>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</si>
  <si>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</si>
  <si>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</si>
  <si>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Zadání pravidelných revizí SEE na r. 2025 - 2027</t>
  </si>
  <si>
    <t>KSO:</t>
  </si>
  <si>
    <t>CC-CZ:</t>
  </si>
  <si>
    <t>Místo:</t>
  </si>
  <si>
    <t>SEE</t>
  </si>
  <si>
    <t>Datum:</t>
  </si>
  <si>
    <t>19. 3. 2025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</si>
  <si>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</si>
  <si>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</si>
  <si>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</si>
  <si>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</si>
  <si>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</si>
  <si>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</si>
  <si>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</si>
  <si>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</si>
  <si>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</si>
  <si>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Jilich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</si>
  <si>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</si>
  <si>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</si>
  <si>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</si>
  <si>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</si>
  <si>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</si>
  <si>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</si>
  <si>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</si>
  <si>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</si>
  <si>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</si>
  <si>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</si>
  <si>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</si>
  <si>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</si>
  <si>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</si>
  <si>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</si>
  <si>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</si>
  <si>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</si>
  <si>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</si>
  <si>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</si>
  <si>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</si>
  <si>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</si>
  <si>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</si>
  <si>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</si>
  <si>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</si>
  <si>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</si>
  <si>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</si>
  <si>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</si>
  <si>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</si>
  <si>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</si>
  <si>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</si>
  <si>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</si>
  <si>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</si>
  <si>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</si>
  <si>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</si>
  <si>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</si>
  <si>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</si>
  <si>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</si>
  <si>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</si>
  <si>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</si>
  <si>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</si>
  <si>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</si>
  <si>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1.1</t>
  </si>
  <si>
    <t>zadání revizí</t>
  </si>
  <si>
    <t>ING</t>
  </si>
  <si>
    <t>{7945a7fe-d4d6-49b4-881c-8d1bf9186311}</t>
  </si>
  <si>
    <t>2</t>
  </si>
  <si>
    <t>/</t>
  </si>
  <si>
    <t>1.1.1</t>
  </si>
  <si>
    <t>revize SEE</t>
  </si>
  <si>
    <t>Soupis</t>
  </si>
  <si>
    <t>{b81c3f67-a8b2-46de-83f9-7a64c9739aa2}</t>
  </si>
  <si>
    <t>KRYCÍ LIST SOUPISU PRACÍ</t>
  </si>
  <si>
    <t>Objekt:</t>
  </si>
  <si>
    <t>1.1 - zadání revizí</t>
  </si>
  <si>
    <t>Soupis:</t>
  </si>
  <si>
    <t>1.1.1 - revize SEE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</si>
  <si>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</si>
  <si>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</si>
  <si>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</si>
  <si>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</si>
  <si>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</si>
  <si>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</si>
  <si>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</si>
  <si>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</si>
  <si>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</si>
  <si>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</si>
  <si>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</si>
  <si>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</si>
  <si>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</si>
  <si>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</si>
  <si>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</si>
  <si>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</si>
  <si>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</si>
  <si>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</si>
  <si>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</si>
  <si>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</si>
  <si>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</si>
  <si>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</si>
  <si>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</si>
  <si>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7499252534</t>
  </si>
  <si>
    <t>Vyhotovení pravidelné revizní zprávy pro venkovní rozvody NN, VN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</si>
  <si>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kus</t>
  </si>
  <si>
    <t>Sborník UOŽI 01 2025</t>
  </si>
  <si>
    <t>512</t>
  </si>
  <si>
    <t>720043680</t>
  </si>
  <si>
    <t>7499252560</t>
  </si>
  <si>
    <t>Vyhotovení pravidelné revizní zprávy pro PZS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</si>
  <si>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540236704</t>
  </si>
  <si>
    <t>3</t>
  </si>
  <si>
    <t>7499252562</t>
  </si>
  <si>
    <t>Vyhotovení pravidelné revizní zprávy pro PZS doba provedení do 10 hod - celková prohlídka zařízení včetně měření, zkoušek zařízení tohoto provozního souboru nebo stavebního objektu revizním technikem na zařízení podle požadavku ČSN, včetně hodnocení a vyhotovení celkové revizní zprávy</t>
  </si>
  <si>
    <t>-347428801</t>
  </si>
  <si>
    <t>7499252564</t>
  </si>
  <si>
    <t>Vyhotovení pravidelné revizní zprávy pro vnitřní instalace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</si>
  <si>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1950036045</t>
  </si>
  <si>
    <t>5</t>
  </si>
  <si>
    <t>7499252568</t>
  </si>
  <si>
    <t>Vyhotovení pravidelné revizní zprávy pro vnitřní instalace doba provedení do 15 hod - celková prohlídka zařízení včetně měření, zkoušek zařízení tohoto provozního souboru nebo stavebního objektu revizním technikem na zařízení podle požadavku ČSN, včetně hodnocení a vyhotovení celkové revizní zprávy</t>
  </si>
  <si>
    <t>1567175579</t>
  </si>
  <si>
    <t>6</t>
  </si>
  <si>
    <t>7499252590</t>
  </si>
  <si>
    <t>Vyhotovení pravidelné revizní zprávy pro hromosvody doba provedení do 5 hod - celková prohlídka zařízení včetně měření, zkoušek zařízení tohoto provozního souboru nebo stavebního objektu revizním technikem na zařízení podle požadavku ČSN, včetně hodnocení a vyhotovení celkové revizní zprávy</t>
  </si>
  <si>
    <t>1096563422</t>
  </si>
  <si>
    <t>7</t>
  </si>
  <si>
    <t>7499252624</t>
  </si>
  <si>
    <t>Vyhotovení pravidelné revizní zprávy pro DOÚO, DŘT, ÚDŘ, DDTS - celková prohlídka zařízení včetně měření, zkoušek zařízení tohoto provozního souboru nebo stavebního objektu revizním technikem na zařízení podle požadavku ČSN, včetně hodnocení a vyhotovení celkové revizní zprávy</t>
  </si>
  <si>
    <t>hod</t>
  </si>
  <si>
    <t>-1350761195</t>
  </si>
  <si>
    <t>8</t>
  </si>
  <si>
    <t>7499252628</t>
  </si>
  <si>
    <t>Vyhotovení pravidelné revizní zprávy pro jednotlivé technologie trakční vedení RDTV - celková prohlídka zařízení včetně měření, zkoušek zařízení tohoto provozního souboru nebo stavebního objektu revizním technikem na zařízení podle požadavku ČSN, včetně hodnocení a vyhotovení celkové revizní zprávy</t>
  </si>
  <si>
    <t>km</t>
  </si>
  <si>
    <t>-258526856</t>
  </si>
  <si>
    <t>9</t>
  </si>
  <si>
    <t>7499252630</t>
  </si>
  <si>
    <t>Vyhotovení pravidelné revizní zprávy pro jednotlivé technologie napájecí a zpětné vedení TV - celková prohlídka zařízení včetně měření, zkoušek zařízení tohoto provozního souboru nebo stavebního objektu revizním technikem na zařízení podle požadavku ČSN, včetně hodnocení a vyhotovení celkové revizní zprávy, objekt</t>
  </si>
  <si>
    <t>-1722966428</t>
  </si>
  <si>
    <t>10</t>
  </si>
  <si>
    <t>7499252632</t>
  </si>
  <si>
    <t>Vyhotovení pravidelné revizní zprávy pro jednotlivé technologie EPZ zjednodušeného typu napájené z TV - celková prohlídka zařízení včetně měření, zkoušek zařízení tohoto provozního souboru nebo stavebního objektu revizním technikem na zařízení podle požadavku ČSN, včetně hodnocení a vyhotovení celkové revizní zprávy</t>
  </si>
  <si>
    <t>-1491558747</t>
  </si>
  <si>
    <t>11</t>
  </si>
  <si>
    <t>7499252634</t>
  </si>
  <si>
    <t>Vyhotovení pravidelné revizní zprávy pro jednotlivé technologie napájecí stanici (stejnosměrnou) - celek bez R110 kV - celková prohlídka zařízení včetně měření, zkoušek zařízení tohoto provozního souboru nebo stavebního objektu revizním technikem na zařízení podle požadavku ČSN, včetně hodnocení a vyhotovení celkové revizní zprávy</t>
  </si>
  <si>
    <t>1489827749</t>
  </si>
  <si>
    <t>7499252636</t>
  </si>
  <si>
    <t>Vyhotovení pravidelné revizní zprávy pro jednotlivé technologie rozvodnu 110 kV - celková prohlídka zařízení včetně měření, zkoušek zařízení tohoto provozního souboru nebo stavebního objektu revizním technikem na zařízení podle požadavku ČSN, včetně hodnocení a vyhotovení celkové revizní zprávy</t>
  </si>
  <si>
    <t>1527053925</t>
  </si>
  <si>
    <t>13</t>
  </si>
  <si>
    <t>7499252642</t>
  </si>
  <si>
    <t>Vyhotovení pravidelné revizní zprávy pro jednotlivé technologie rozvodnu VN nad 5 polí - celková prohlídka zařízení včetně měření, zkoušek zařízení tohoto provozního souboru nebo stavebního objektu revizním technikem na zařízení podle požadavku ČSN, včetně hodnocení a vyhotovení celkové revizní zprávy</t>
  </si>
  <si>
    <t>1500430471</t>
  </si>
  <si>
    <t>14</t>
  </si>
  <si>
    <t>7499252646</t>
  </si>
  <si>
    <t>Vyhotovení pravidelné revizní zprávy pro jednotlivé technologie rozvodnu NN jednoduchou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</si>
  <si>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1205887175</t>
  </si>
  <si>
    <t>15</t>
  </si>
  <si>
    <t>7499252648</t>
  </si>
  <si>
    <t>Vyhotovení pravidelné revizní zprávy pro jednotlivé technologie rozvodnu NN středně složitou - celková prohlídka zařízení včetně měření, zkoušek zařízení tohoto provozního souboru nebo stavebního objektu revizním technikem na zařízení podle požadavku ČSN, včetně hodnocení a vyhotovení celkové revizní zprávy, v trafostanici nebo samostatný objekt</t>
  </si>
  <si>
    <t>-1851812991</t>
  </si>
  <si>
    <t>16</t>
  </si>
  <si>
    <t>7499252656</t>
  </si>
  <si>
    <t>Vyhotovení pravidelné revizní zprávy pro jednotlivé technologie stanici EPZ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</si>
  <si>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610776885</t>
  </si>
  <si>
    <t>17</t>
  </si>
  <si>
    <t>7499252658</t>
  </si>
  <si>
    <t>Vyhotovení pravidelné revizní zprávy pro jednotlivé technologie stanici EPZ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</si>
  <si>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-148990848</t>
  </si>
  <si>
    <t>18</t>
  </si>
  <si>
    <t>7499252662</t>
  </si>
  <si>
    <t>Vyhotovení pravidelné revizní zprávy pro jednotlivé technologie trafostanici VN/VVN na TV - celková prohlídka zařízení včetně měření, zkoušek zařízení tohoto provozního souboru nebo stavebního objektu revizním technikem na zařízení podle požadavku ČSN, včetně hodnocení a vyhotovení celkové revizní zprávy, připojení trafostanice na TV (převěs, odpojovač, bleskojistka, ukolejnění, pojistka, vn kabel apod.)</t>
  </si>
  <si>
    <t>-546375993</t>
  </si>
  <si>
    <t>19</t>
  </si>
  <si>
    <t>7499252666</t>
  </si>
  <si>
    <t>Vyhotovení pravidelné revizní zprávy pro jednotlivé technologie trafostanici VN stožárovou, sloupovou včetně NN - celková prohlídka zařízení včetně měření, zkoušek zařízení tohoto provozního souboru nebo stavebního objektu revizním technikem na zařízení podle požadavku ČSN, včetně hodnocení a vyhotovení celkové revizní zprávy</t>
  </si>
  <si>
    <t>-1853788414</t>
  </si>
  <si>
    <t>20</t>
  </si>
  <si>
    <t>7499252668</t>
  </si>
  <si>
    <t>Vyhotovení pravidelné revizní zprávy pro jednotlivé technologie trafostanici VN zděnou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</si>
  <si>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-601990750</t>
  </si>
  <si>
    <t>7499252670</t>
  </si>
  <si>
    <t>Vyhotovení pravidelné revizní zprávy pro jednotlivé technologie trafostanici VN zděnou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</si>
  <si>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36846883</t>
  </si>
  <si>
    <t>22</t>
  </si>
  <si>
    <t>7499252674</t>
  </si>
  <si>
    <t>Vyhotovení pravidelné revizní zprávy pro jednotlivé technologie rozvodnu NN (v trafostanici nebo samostatný objekt) - celková prohlídka zařízení včetně měření, zkoušek zařízení tohoto provozního souboru nebo stavebního objektu revizním technikem na zařízení podle požadavku ČSN, včetně hodnocení a vyhotovení celkové revizní zprávy</t>
  </si>
  <si>
    <t>-773927849</t>
  </si>
  <si>
    <t>23</t>
  </si>
  <si>
    <t>7499252678</t>
  </si>
  <si>
    <t>Vyhotovení pravidelné revizní zprávy pro jednotlivé technologie EOV do 5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</si>
  <si>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-1657814080</t>
  </si>
  <si>
    <t>24</t>
  </si>
  <si>
    <t>7499252680</t>
  </si>
  <si>
    <t>Vyhotovení pravidelné revizní zprávy pro jednotlivé technologie EOV do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</si>
  <si>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-1730835162</t>
  </si>
  <si>
    <t>25</t>
  </si>
  <si>
    <t>7499252682</t>
  </si>
  <si>
    <t>Vyhotovení pravidelné revizní zprávy pro jednotlivé technologie EOV nad 20 výhybek - celková prohlídka zařízení včetně měření, zkoušek zařízení tohoto provozního souboru nebo stavebního objektu revizním technikem na zařízení podle požadavku ČSN, včetně hodnocení a vyhotovení celkové revizní zprávy</t>
  </si>
  <si>
    <t>-1713489538</t>
  </si>
  <si>
    <t>26</t>
  </si>
  <si>
    <t>7499252686</t>
  </si>
  <si>
    <t>Vyhotovení pravidelné revizní zprávy pro jednotlivé technologie přípojku NN - celková prohlídka zařízení včetně měření, zkoušek zařízení tohoto provozního souboru nebo stavebního objektu revizním technikem na zařízení podle požadavku ČSN, včetně hodnocení a vyhotovení celkové revizní zprávy</t>
  </si>
  <si>
    <t>167654792</t>
  </si>
  <si>
    <t>27</t>
  </si>
  <si>
    <t>7499252688</t>
  </si>
  <si>
    <t>Vyhotovení pravidelné revizní zprávy pro jednotlivé technologie náhradní proudový zdroj - celková prohlídka zařízení včetně měření, zkoušek zařízení tohoto provozního souboru nebo stavebního objektu revizním technikem na zařízení podle požadavku ČSN, včetně hodnocení a vyhotovení celkové revizní zprávy</t>
  </si>
  <si>
    <t>815297352</t>
  </si>
  <si>
    <t>28</t>
  </si>
  <si>
    <t>7499252704</t>
  </si>
  <si>
    <t>Vyhotovení pravidelné revizní zprávy pro jednotlivé technologie rozvody NN a osvětlení zastávky - celková prohlídka zařízení včetně měření, zkoušek zařízení tohoto provozního souboru nebo stavebního objektu revizním technikem na zařízení podle požadavku ČSN, včetně hodnocení a vyhotovení celkové revizní zprávy</t>
  </si>
  <si>
    <t>-1081987651</t>
  </si>
  <si>
    <t>29</t>
  </si>
  <si>
    <t>7499252708</t>
  </si>
  <si>
    <t>Vyhotovení pravidelné revizní zprávy pro jednotlivé technologie rozvody NN a osvětlení v železniční stanici do 20 NPP - celková prohlídka zařízení včetně měření, zkoušek zařízení tohoto provozního souboru nebo stavebního objektu revizním technikem na zařízení podle požadavku ČSN, včetně hodnocení a vyhotovení celkové revizní zprávy</t>
  </si>
  <si>
    <t>-303096377</t>
  </si>
  <si>
    <t>30</t>
  </si>
  <si>
    <t>7499252710</t>
  </si>
  <si>
    <t>Vyhotovení pravidelné revizní zprávy pro jednotlivé technologie rozvody NN a osvětlení v železniční stanici 21- 30 NPP - celková prohlídka zařízení včetně měření, zkoušek zařízení tohoto provozního souboru nebo stavebního objektu revizním technikem na zařízení podle požadavku ČSN, včetně hodnocení a vyhotovení celkové revizní zprávy</t>
  </si>
  <si>
    <t>-942497156</t>
  </si>
  <si>
    <t>31</t>
  </si>
  <si>
    <t>7499252712</t>
  </si>
  <si>
    <t>Vyhotovení pravidelné revizní zprávy pro jednotlivé technologie rozvody NN a osvětlení v železniční stanici 31- 50 NPP - celková prohlídka zařízení včetně měření, zkoušek zařízení tohoto provozního souboru nebo stavebního objektu revizním technikem na zařízení podle požadavku ČSN, včetně hodnocení a vyhotovení celkové revizní zprávy</t>
  </si>
  <si>
    <t>1138674086</t>
  </si>
  <si>
    <t>32</t>
  </si>
  <si>
    <t>7499252714</t>
  </si>
  <si>
    <t>Vyhotovení pravidelné revizní zprávy pro jednotlivé technologie rozvody NN a osvětlení v železniční stanici 51- 75 NPP - celková prohlídka zařízení včetně měření, zkoušek zařízení tohoto provozního souboru nebo stavebního objektu revizním technikem na zařízení podle požadavku ČSN, včetně hodnocení a vyhotovení celkové revizní zprávy</t>
  </si>
  <si>
    <t>963713553</t>
  </si>
  <si>
    <t>33</t>
  </si>
  <si>
    <t>7499252716</t>
  </si>
  <si>
    <t>Vyhotovení pravidelné revizní zprávy pro jednotlivé technologie rozvody NN a osvětlení v železniční stanici 76-100 NPP - celková prohlídka zařízení včetně měření, zkoušek zařízení tohoto provozního souboru nebo stavebního objektu revizním technikem na zařízení podle požadavku ČSN, včetně hodnocení a vyhotovení celkové revizní zprávy</t>
  </si>
  <si>
    <t>1083085290</t>
  </si>
  <si>
    <t>34</t>
  </si>
  <si>
    <t>7499252718</t>
  </si>
  <si>
    <t>Vyhotovení pravidelné revizní zprávy pro jednotlivé technologie rozvody NN a osvětlení v železniční stanici 101 - 150 NPP - celková prohlídka zařízení včetně měření, zkoušek zařízení tohoto provozního souboru nebo stavebního objektu revizním technikem na zařízení podle požadavku ČSN, včetně hodnocení a vyhotovení celkové revizní zprávy</t>
  </si>
  <si>
    <t>-598731804</t>
  </si>
  <si>
    <t>35</t>
  </si>
  <si>
    <t>7499252720</t>
  </si>
  <si>
    <t>Vyhotovení pravidelné revizní zprávy pro jednotlivé technologie rozvody NN a osvětlení v železniční stanici 151 - 200 NPP - celková prohlídka zařízení včetně měření, zkoušek zařízení tohoto provozního souboru nebo stavebního objektu revizním technikem na zařízení podle požadavku ČSN, včetně hodnocení a vyhotovení celkové revizní zprávy</t>
  </si>
  <si>
    <t>-628889698</t>
  </si>
  <si>
    <t>36</t>
  </si>
  <si>
    <t>7499252722</t>
  </si>
  <si>
    <t>Vyhotovení pravidelné revizní zprávy pro jednotlivé technologie rozvody NN a osvětlení v železniční stanici 201-250 NPP - celková prohlídka zařízení včetně měření, zkoušek zařízení tohoto provozního souboru nebo stavebního objektu revizním technikem na zařízení podle požadavku ČSN, včetně hodnocení a vyhotovení celkové revizní zprávy</t>
  </si>
  <si>
    <t>-1469726428</t>
  </si>
  <si>
    <t>37</t>
  </si>
  <si>
    <t>7499252724</t>
  </si>
  <si>
    <t>Vyhotovení pravidelné revizní zprávy pro jednotlivé technologie rozvody NN a osvětlení v železniční stanici 251-300 NPP - celková prohlídka zařízení včetně měření, zkoušek zařízení tohoto provozního souboru nebo stavebního objektu revizním technikem na zařízení podle požadavku ČSN, včetně hodnocení a vyhotovení celkové revizní zprávy</t>
  </si>
  <si>
    <t>-1414581003</t>
  </si>
  <si>
    <t>38</t>
  </si>
  <si>
    <t>7499252726</t>
  </si>
  <si>
    <t>Vyhotovení pravidelné revizní zprávy pro jednotlivé technologie rozvody NN a osvětlení v železniční stanici 301-350 NPP - celková prohlídka zařízení včetně měření, zkoušek zařízení tohoto provozního souboru nebo stavebního objektu revizním technikem na zařízení podle požadavku ČSN, včetně hodnocení a vyhotovení celkové revizní zprávy</t>
  </si>
  <si>
    <t>791654216</t>
  </si>
  <si>
    <t>39</t>
  </si>
  <si>
    <t>7499252728</t>
  </si>
  <si>
    <t>Vyhotovení pravidelné revizní zprávy pro jednotlivé technologie rozvody NN a osvětlení v železniční stanici 351-400 NPP - celková prohlídka zařízení včetně měření, zkoušek zařízení tohoto provozního souboru nebo stavebního objektu revizním technikem na zařízení podle požadavku ČSN, včetně hodnocení a vyhotovení celkové revizní zprávy</t>
  </si>
  <si>
    <t>-1029167842</t>
  </si>
  <si>
    <t>40</t>
  </si>
  <si>
    <t>7499252730</t>
  </si>
  <si>
    <t>Vyhotovení pravidelné revizní zprávy pro jednotlivé technologie rozvody NN a osvětlení v železniční stanici 401-450 NPP - celková prohlídka zařízení včetně měření, zkoušek zařízení tohoto provozního souboru nebo stavebního objektu revizním technikem na zařízení podle požadavku ČSN, včetně hodnocení a vyhotovení celkové revizní zprávy</t>
  </si>
  <si>
    <t>-1578312970</t>
  </si>
  <si>
    <t>41</t>
  </si>
  <si>
    <t>7499252732</t>
  </si>
  <si>
    <t>Vyhotovení pravidelné revizní zprávy pro jednotlivé technologie rozvody NN a osvětlení v železniční stanici 451 - 500 NPP - celková prohlídka zařízení včetně měření, zkoušek zařízení tohoto provozního souboru nebo stavebního objektu revizním technikem na zařízení podle požadavku ČSN, včetně hodnocení a vyhotovení celkové revizní zprávy</t>
  </si>
  <si>
    <t>393934413</t>
  </si>
  <si>
    <t>42</t>
  </si>
  <si>
    <t>7499252736</t>
  </si>
  <si>
    <t>Vyhotovení pravidelné revizní zprávy pro jednotlivé technologie STS 6 kV do 3 vývodů - celková prohlídka zařízení včetně měření, zkoušek zařízení tohoto provozního souboru nebo stavebního objektu revizním technikem na zařízení podle požadavku ČSN, včetně hodnocení a vyhotovení celkové revizní zprávy</t>
  </si>
  <si>
    <t>556381049</t>
  </si>
  <si>
    <t>43</t>
  </si>
  <si>
    <t>7499252738</t>
  </si>
  <si>
    <t>Vyhotovení pravidelné revizní zprávy pro jednotlivé technologie STS 6 kV přes 3 vývody - celková prohlídka zařízení včetně měření, zkoušek zařízení tohoto provozního souboru nebo stavebního objektu revizním technikem na zařízení podle požadavku ČSN, včetně hodnocení a vyhotovení celkové revizní zprávy</t>
  </si>
  <si>
    <t>294620622</t>
  </si>
  <si>
    <t>44</t>
  </si>
  <si>
    <t>7499252740</t>
  </si>
  <si>
    <t>Vyhotovení pravidelné revizní zprávy pro jednotlivé technologie TTS 6 kV - celková prohlídka zařízení včetně měření, zkoušek zařízení tohoto provozního souboru nebo stavebního objektu revizním technikem na zařízení podle požadavku ČSN, včetně hodnocení a vyhotovení celkové revizní zprávy</t>
  </si>
  <si>
    <t>-1504388350</t>
  </si>
  <si>
    <t>45</t>
  </si>
  <si>
    <t>7499252746</t>
  </si>
  <si>
    <t>Vyhotovení pravidelné revizní zprávy pro jednotlivé technologie pracovní stroj výkonu do 3 kW - celková prohlídka zařízení včetně měření, zkoušek zařízení tohoto provozního souboru nebo stavebního objektu revizním technikem na zařízení podle požadavku ČSN, včetně hodnocení a vyhotovení celkové revizní zprávy</t>
  </si>
  <si>
    <t>-194440911</t>
  </si>
  <si>
    <t>46</t>
  </si>
  <si>
    <t>7499253510</t>
  </si>
  <si>
    <t>Provedení prohlídky a zkoušky v provozu (§ 48) transformovny stožárové, sloupové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</si>
  <si>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-973025779</t>
  </si>
  <si>
    <t>47</t>
  </si>
  <si>
    <t>7499253512</t>
  </si>
  <si>
    <t>Provedení prohlídky a zkoušky v provozu (§ 48) transformovny stožárové, sloupové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</si>
  <si>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185123567</t>
  </si>
  <si>
    <t>48</t>
  </si>
  <si>
    <t>7499253520</t>
  </si>
  <si>
    <t>Provedení prohlídky a zkoušky v provozu (§ 48) transformovny zděné, BTS, betonové do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</si>
  <si>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-1255336783</t>
  </si>
  <si>
    <t>49</t>
  </si>
  <si>
    <t>7499253522</t>
  </si>
  <si>
    <t>Provedení prohlídky a zkoušky v provozu (§ 48) transformovny zděné, BTS, betonové přes 1000 kVA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</si>
  <si>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1784773564</t>
  </si>
  <si>
    <t>50</t>
  </si>
  <si>
    <t>7499253530</t>
  </si>
  <si>
    <t>Provedení prohlídky a zkoušky v provozu (§ 48) transformovny trakční měnírny včetně rozvodny 110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</si>
  <si>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1610692001</t>
  </si>
  <si>
    <t>51</t>
  </si>
  <si>
    <t>7499253532</t>
  </si>
  <si>
    <t>Provedení prohlídky a zkoušky v provozu (§ 48) transformovny trakční měnírny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</si>
  <si>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1928943315</t>
  </si>
  <si>
    <t>52</t>
  </si>
  <si>
    <t>7499253540</t>
  </si>
  <si>
    <t>Provedení prohlídky a zkoušky v provozu (§ 48) transformovny trakční napájecí stanice včetně rozvodny 110 kV a FKZ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</si>
  <si>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-2066561409</t>
  </si>
  <si>
    <t>53</t>
  </si>
  <si>
    <t>7499253542</t>
  </si>
  <si>
    <t>Provedení prohlídky a zkoušky v provozu (§ 48) transformovny trakční napájecí stanice bez rozvodny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</si>
  <si>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113034673</t>
  </si>
  <si>
    <t>54</t>
  </si>
  <si>
    <t>7499253550</t>
  </si>
  <si>
    <t>Provedení prohlídky a zkoušky v provozu (§ 48) transformovny trakční spínací stanice čtyř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</si>
  <si>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-2030999750</t>
  </si>
  <si>
    <t>55</t>
  </si>
  <si>
    <t>7499253552</t>
  </si>
  <si>
    <t>Provedení prohlídky a zkoušky v provozu (§ 48) transformovny trakční spínací stanice jedno vyp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</si>
  <si>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327948610</t>
  </si>
  <si>
    <t>56</t>
  </si>
  <si>
    <t>7499253556</t>
  </si>
  <si>
    <t>Provedení prohlídky a zkoušky v provozu (§ 48) transformovny měničové napájecí stanice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</si>
  <si>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-1278362710</t>
  </si>
  <si>
    <t>57</t>
  </si>
  <si>
    <t>7499253560</t>
  </si>
  <si>
    <t>Provedení prohlídky a zkoušky v provozu (§ 48) transformovny transformovny 6 kV TTS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</si>
  <si>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1937605289</t>
  </si>
  <si>
    <t>58</t>
  </si>
  <si>
    <t>7499253562</t>
  </si>
  <si>
    <t>Provedení prohlídky a zkoušky v provozu (§ 48) transformovny transformovny staniční 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</si>
  <si>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636597862</t>
  </si>
  <si>
    <t>59</t>
  </si>
  <si>
    <t>7499253564</t>
  </si>
  <si>
    <t>Provedení prohlídky a zkoušky v provozu (§ 48) transformovny transformovny 22/6 kV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</si>
  <si>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-268745867</t>
  </si>
  <si>
    <t>60</t>
  </si>
  <si>
    <t>7499253566</t>
  </si>
  <si>
    <t>Provedení prohlídky a zkoušky v provozu (§ 48) transformovny transformovny 25 kV pro EOV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</si>
  <si>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-1924305144</t>
  </si>
  <si>
    <t>61</t>
  </si>
  <si>
    <t>7499253568</t>
  </si>
  <si>
    <t>Provedení prohlídky a zkoušky v provozu (§ 48) transformovny transformovny 25 kV pro ZZ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</si>
  <si>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-2059825348</t>
  </si>
  <si>
    <t>62</t>
  </si>
  <si>
    <t>7499253570</t>
  </si>
  <si>
    <t>Provedení prohlídky a zkoušky v provozu (§ 48) transformovny transformovny 25/3 kV předtápěcí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</si>
  <si>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-840736016</t>
  </si>
  <si>
    <t>63</t>
  </si>
  <si>
    <t>7499253572</t>
  </si>
  <si>
    <t>Provedení prohlídky a zkoušky v provozu (§ 48) transformovny Dak - celková prohlídka zařízení provozního souboru nebo stavebního objektu včetně měření, zkoušek zařízení tohoto provozního souboru nebo stavebního objektu osobou odborně způsobilou (inspektorem) na zařízení podle požadavku ČSN, včetně hodnocení a vyhotovení protokolu</t>
  </si>
  <si>
    <t>-2115864886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</si>
</sst>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sz val="10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7" fillId="5" borderId="8" xfId="0" applyFont="1" applyFill="1" applyBorder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7" fillId="5" borderId="0" xfId="0" applyFont="1" applyFill="1" applyAlignment="1">
      <alignment horizontal="left" vertical="center"/>
    </xf>
    <xf numFmtId="0" fontId="17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17" fillId="5" borderId="17" xfId="0" applyFont="1" applyFill="1" applyBorder="1" applyAlignment="1">
      <alignment horizontal="center" vertical="center" wrapText="1"/>
    </xf>
    <xf numFmtId="0" fontId="17" fillId="5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4" fontId="17" fillId="3" borderId="22" xfId="0" applyNumberFormat="1" applyFont="1" applyFill="1" applyBorder="1" applyAlignment="1" applyProtection="1">
      <alignment vertical="center"/>
      <protection locked="0"/>
    </xf>
    <xf numFmtId="0" fontId="18" fillId="3" borderId="14" xfId="0" applyFont="1" applyFill="1" applyBorder="1" applyAlignment="1" applyProtection="1">
      <alignment horizontal="left" vertical="center"/>
      <protection locked="0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8" fillId="3" borderId="19" xfId="0" applyFont="1" applyFill="1" applyBorder="1" applyAlignment="1" applyProtection="1">
      <alignment horizontal="left" vertical="center"/>
      <protection locked="0"/>
    </xf>
    <xf numFmtId="0" fontId="18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5" borderId="6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left" vertical="center"/>
    </xf>
    <xf numFmtId="0" fontId="17" fillId="5" borderId="7" xfId="0" applyFont="1" applyFill="1" applyBorder="1" applyAlignment="1">
      <alignment horizontal="center" vertical="center"/>
    </xf>
    <xf numFmtId="0" fontId="17" fillId="5" borderId="7" xfId="0" applyFont="1" applyFill="1" applyBorder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8"/>
  <sheetViews>
    <sheetView showGridLines="0" topLeftCell="A38" workbookViewId="0">
      <selection activeCell="AC11" sqref="AC11"/>
    </sheetView>
  </sheetViews>
  <sheetFormatPr defaultRowHeight="12.7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spans="1:74" ht="36.950000000000003" customHeight="1" x14ac:dyDescent="0.2">
      <c r="AR2" s="172" t="s">
        <v>6</v>
      </c>
      <c r="AS2" s="135"/>
      <c r="AT2" s="135"/>
      <c r="AU2" s="135"/>
      <c r="AV2" s="135"/>
      <c r="AW2" s="135"/>
      <c r="AX2" s="135"/>
      <c r="AY2" s="135"/>
      <c r="AZ2" s="135"/>
      <c r="BA2" s="135"/>
      <c r="BB2" s="135"/>
      <c r="BC2" s="135"/>
      <c r="BD2" s="135"/>
      <c r="BE2" s="135"/>
      <c r="BS2" s="12" t="s">
        <v>7</v>
      </c>
      <c r="BT2" s="12" t="s">
        <v>8</v>
      </c>
    </row>
    <row r="3" spans="1:74" ht="6.95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7</v>
      </c>
      <c r="BT3" s="12" t="s">
        <v>9</v>
      </c>
    </row>
    <row r="4" spans="1:74" ht="24.95" customHeight="1" x14ac:dyDescent="0.2">
      <c r="B4" s="15"/>
      <c r="D4" s="16" t="s">
        <v>10</v>
      </c>
      <c r="AR4" s="15"/>
      <c r="AS4" s="17" t="s">
        <v>11</v>
      </c>
      <c r="BE4" s="18" t="s">
        <v>12</v>
      </c>
      <c r="BS4" s="12" t="s">
        <v>13</v>
      </c>
    </row>
    <row r="5" spans="1:74" ht="12" customHeight="1" x14ac:dyDescent="0.2">
      <c r="B5" s="15"/>
      <c r="D5" s="19" t="s">
        <v>14</v>
      </c>
      <c r="K5" s="134" t="s">
        <v>15</v>
      </c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  <c r="AK5" s="135"/>
      <c r="AL5" s="135"/>
      <c r="AM5" s="135"/>
      <c r="AN5" s="135"/>
      <c r="AO5" s="135"/>
      <c r="AR5" s="15"/>
      <c r="BE5" s="131" t="s">
        <v>16</v>
      </c>
      <c r="BS5" s="12" t="s">
        <v>7</v>
      </c>
    </row>
    <row r="6" spans="1:74" ht="36.950000000000003" customHeight="1" x14ac:dyDescent="0.2">
      <c r="B6" s="15"/>
      <c r="D6" s="21" t="s">
        <v>17</v>
      </c>
      <c r="K6" s="136" t="s">
        <v>18</v>
      </c>
      <c r="L6" s="135"/>
      <c r="M6" s="135"/>
      <c r="N6" s="135"/>
      <c r="O6" s="135"/>
      <c r="P6" s="135"/>
      <c r="Q6" s="135"/>
      <c r="R6" s="135"/>
      <c r="S6" s="135"/>
      <c r="T6" s="135"/>
      <c r="U6" s="135"/>
      <c r="V6" s="135"/>
      <c r="W6" s="135"/>
      <c r="X6" s="135"/>
      <c r="Y6" s="135"/>
      <c r="Z6" s="135"/>
      <c r="AA6" s="135"/>
      <c r="AB6" s="135"/>
      <c r="AC6" s="135"/>
      <c r="AD6" s="135"/>
      <c r="AE6" s="135"/>
      <c r="AF6" s="135"/>
      <c r="AG6" s="135"/>
      <c r="AH6" s="135"/>
      <c r="AI6" s="135"/>
      <c r="AJ6" s="135"/>
      <c r="AK6" s="135"/>
      <c r="AL6" s="135"/>
      <c r="AM6" s="135"/>
      <c r="AN6" s="135"/>
      <c r="AO6" s="135"/>
      <c r="AR6" s="15"/>
      <c r="BE6" s="132"/>
      <c r="BS6" s="12" t="s">
        <v>7</v>
      </c>
    </row>
    <row r="7" spans="1:74" ht="12" customHeight="1" x14ac:dyDescent="0.2">
      <c r="B7" s="15"/>
      <c r="D7" s="22" t="s">
        <v>19</v>
      </c>
      <c r="K7" s="20" t="s">
        <v>3</v>
      </c>
      <c r="AK7" s="22" t="s">
        <v>20</v>
      </c>
      <c r="AN7" s="20" t="s">
        <v>3</v>
      </c>
      <c r="AR7" s="15"/>
      <c r="BE7" s="132"/>
      <c r="BS7" s="12" t="s">
        <v>7</v>
      </c>
    </row>
    <row r="8" spans="1:74" ht="12" customHeight="1" x14ac:dyDescent="0.2">
      <c r="B8" s="15"/>
      <c r="D8" s="22" t="s">
        <v>21</v>
      </c>
      <c r="K8" s="20" t="s">
        <v>22</v>
      </c>
      <c r="AK8" s="22" t="s">
        <v>23</v>
      </c>
      <c r="AN8" s="23" t="s">
        <v>24</v>
      </c>
      <c r="AR8" s="15"/>
      <c r="BE8" s="132"/>
      <c r="BS8" s="12" t="s">
        <v>7</v>
      </c>
    </row>
    <row r="9" spans="1:74" ht="14.45" customHeight="1" x14ac:dyDescent="0.2">
      <c r="B9" s="15"/>
      <c r="AR9" s="15"/>
      <c r="BE9" s="132"/>
      <c r="BS9" s="12" t="s">
        <v>7</v>
      </c>
    </row>
    <row r="10" spans="1:74" ht="12" customHeight="1" x14ac:dyDescent="0.2">
      <c r="B10" s="15"/>
      <c r="D10" s="22" t="s">
        <v>25</v>
      </c>
      <c r="AK10" s="22" t="s">
        <v>26</v>
      </c>
      <c r="AN10" s="20" t="s">
        <v>3</v>
      </c>
      <c r="AR10" s="15"/>
      <c r="BE10" s="132"/>
      <c r="BS10" s="12" t="s">
        <v>7</v>
      </c>
    </row>
    <row r="11" spans="1:74" ht="18.399999999999999" customHeight="1" x14ac:dyDescent="0.2">
      <c r="B11" s="15"/>
      <c r="E11" s="20" t="s">
        <v>27</v>
      </c>
      <c r="AK11" s="22" t="s">
        <v>28</v>
      </c>
      <c r="AN11" s="20" t="s">
        <v>3</v>
      </c>
      <c r="AR11" s="15"/>
      <c r="BE11" s="132"/>
      <c r="BS11" s="12" t="s">
        <v>7</v>
      </c>
    </row>
    <row r="12" spans="1:74" ht="6.95" customHeight="1" x14ac:dyDescent="0.2">
      <c r="B12" s="15"/>
      <c r="AR12" s="15"/>
      <c r="BE12" s="132"/>
      <c r="BS12" s="12" t="s">
        <v>7</v>
      </c>
    </row>
    <row r="13" spans="1:74" ht="12" customHeight="1" x14ac:dyDescent="0.2">
      <c r="B13" s="15"/>
      <c r="D13" s="22" t="s">
        <v>29</v>
      </c>
      <c r="AK13" s="22" t="s">
        <v>26</v>
      </c>
      <c r="AN13" s="24" t="s">
        <v>30</v>
      </c>
      <c r="AR13" s="15"/>
      <c r="BE13" s="132"/>
      <c r="BS13" s="12" t="s">
        <v>7</v>
      </c>
    </row>
    <row r="14" spans="1:74" x14ac:dyDescent="0.2">
      <c r="B14" s="15"/>
      <c r="E14" s="137" t="s">
        <v>30</v>
      </c>
      <c r="F14" s="138"/>
      <c r="G14" s="138"/>
      <c r="H14" s="138"/>
      <c r="I14" s="138"/>
      <c r="J14" s="138"/>
      <c r="K14" s="138"/>
      <c r="L14" s="138"/>
      <c r="M14" s="138"/>
      <c r="N14" s="138"/>
      <c r="O14" s="138"/>
      <c r="P14" s="138"/>
      <c r="Q14" s="138"/>
      <c r="R14" s="138"/>
      <c r="S14" s="138"/>
      <c r="T14" s="138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138"/>
      <c r="AI14" s="138"/>
      <c r="AJ14" s="138"/>
      <c r="AK14" s="22" t="s">
        <v>28</v>
      </c>
      <c r="AN14" s="24" t="s">
        <v>30</v>
      </c>
      <c r="AR14" s="15"/>
      <c r="BE14" s="132"/>
      <c r="BS14" s="12" t="s">
        <v>7</v>
      </c>
    </row>
    <row r="15" spans="1:74" ht="6.95" customHeight="1" x14ac:dyDescent="0.2">
      <c r="B15" s="15"/>
      <c r="AR15" s="15"/>
      <c r="BE15" s="132"/>
      <c r="BS15" s="12" t="s">
        <v>4</v>
      </c>
    </row>
    <row r="16" spans="1:74" ht="12" customHeight="1" x14ac:dyDescent="0.2">
      <c r="B16" s="15"/>
      <c r="D16" s="22" t="s">
        <v>31</v>
      </c>
      <c r="AK16" s="22" t="s">
        <v>26</v>
      </c>
      <c r="AN16" s="20" t="s">
        <v>3</v>
      </c>
      <c r="AR16" s="15"/>
      <c r="BE16" s="132"/>
      <c r="BS16" s="12" t="s">
        <v>4</v>
      </c>
    </row>
    <row r="17" spans="2:71" ht="18.399999999999999" customHeight="1" x14ac:dyDescent="0.2">
      <c r="B17" s="15"/>
      <c r="E17" s="20" t="s">
        <v>27</v>
      </c>
      <c r="AK17" s="22" t="s">
        <v>28</v>
      </c>
      <c r="AN17" s="20" t="s">
        <v>3</v>
      </c>
      <c r="AR17" s="15"/>
      <c r="BE17" s="132"/>
      <c r="BS17" s="12" t="s">
        <v>32</v>
      </c>
    </row>
    <row r="18" spans="2:71" ht="6.95" customHeight="1" x14ac:dyDescent="0.2">
      <c r="B18" s="15"/>
      <c r="AR18" s="15"/>
      <c r="BE18" s="132"/>
      <c r="BS18" s="12" t="s">
        <v>7</v>
      </c>
    </row>
    <row r="19" spans="2:71" ht="12" customHeight="1" x14ac:dyDescent="0.2">
      <c r="B19" s="15"/>
      <c r="D19" s="22" t="s">
        <v>33</v>
      </c>
      <c r="AK19" s="22" t="s">
        <v>26</v>
      </c>
      <c r="AN19" s="20" t="s">
        <v>3</v>
      </c>
      <c r="AR19" s="15"/>
      <c r="BE19" s="132"/>
      <c r="BS19" s="12" t="s">
        <v>7</v>
      </c>
    </row>
    <row r="20" spans="2:71" ht="18.399999999999999" customHeight="1" x14ac:dyDescent="0.2">
      <c r="B20" s="15"/>
      <c r="E20" s="20" t="s">
        <v>34</v>
      </c>
      <c r="AK20" s="22" t="s">
        <v>28</v>
      </c>
      <c r="AN20" s="20" t="s">
        <v>3</v>
      </c>
      <c r="AR20" s="15"/>
      <c r="BE20" s="132"/>
      <c r="BS20" s="12" t="s">
        <v>4</v>
      </c>
    </row>
    <row r="21" spans="2:71" ht="6.95" customHeight="1" x14ac:dyDescent="0.2">
      <c r="B21" s="15"/>
      <c r="AR21" s="15"/>
      <c r="BE21" s="132"/>
    </row>
    <row r="22" spans="2:71" ht="12" customHeight="1" x14ac:dyDescent="0.2">
      <c r="B22" s="15"/>
      <c r="D22" s="22" t="s">
        <v>35</v>
      </c>
      <c r="AR22" s="15"/>
      <c r="BE22" s="132"/>
    </row>
    <row r="23" spans="2:71" ht="47.25" customHeight="1" x14ac:dyDescent="0.2">
      <c r="B23" s="15"/>
      <c r="E23" s="139" t="s">
        <v>36</v>
      </c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39"/>
      <c r="AI23" s="139"/>
      <c r="AJ23" s="139"/>
      <c r="AK23" s="139"/>
      <c r="AL23" s="139"/>
      <c r="AM23" s="139"/>
      <c r="AN23" s="139"/>
      <c r="AR23" s="15"/>
      <c r="BE23" s="132"/>
    </row>
    <row r="24" spans="2:71" ht="6.95" customHeight="1" x14ac:dyDescent="0.2">
      <c r="B24" s="15"/>
      <c r="AR24" s="15"/>
      <c r="BE24" s="132"/>
    </row>
    <row r="25" spans="2:71" ht="6.95" customHeight="1" x14ac:dyDescent="0.2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32"/>
    </row>
    <row r="26" spans="2:71" s="1" customFormat="1" ht="25.9" customHeight="1" x14ac:dyDescent="0.2">
      <c r="B26" s="27"/>
      <c r="D26" s="28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40">
        <f>ROUND(AG54,2)</f>
        <v>0</v>
      </c>
      <c r="AL26" s="141"/>
      <c r="AM26" s="141"/>
      <c r="AN26" s="141"/>
      <c r="AO26" s="141"/>
      <c r="AR26" s="27"/>
      <c r="BE26" s="132"/>
    </row>
    <row r="27" spans="2:71" s="1" customFormat="1" ht="6.95" customHeight="1" x14ac:dyDescent="0.2">
      <c r="B27" s="27"/>
      <c r="AR27" s="27"/>
      <c r="BE27" s="132"/>
    </row>
    <row r="28" spans="2:71" s="1" customFormat="1" x14ac:dyDescent="0.2">
      <c r="B28" s="27"/>
      <c r="L28" s="142" t="s">
        <v>38</v>
      </c>
      <c r="M28" s="142"/>
      <c r="N28" s="142"/>
      <c r="O28" s="142"/>
      <c r="P28" s="142"/>
      <c r="W28" s="142" t="s">
        <v>39</v>
      </c>
      <c r="X28" s="142"/>
      <c r="Y28" s="142"/>
      <c r="Z28" s="142"/>
      <c r="AA28" s="142"/>
      <c r="AB28" s="142"/>
      <c r="AC28" s="142"/>
      <c r="AD28" s="142"/>
      <c r="AE28" s="142"/>
      <c r="AK28" s="142" t="s">
        <v>40</v>
      </c>
      <c r="AL28" s="142"/>
      <c r="AM28" s="142"/>
      <c r="AN28" s="142"/>
      <c r="AO28" s="142"/>
      <c r="AR28" s="27"/>
      <c r="BE28" s="132"/>
    </row>
    <row r="29" spans="2:71" s="2" customFormat="1" ht="14.45" customHeight="1" x14ac:dyDescent="0.2">
      <c r="B29" s="31"/>
      <c r="D29" s="22" t="s">
        <v>41</v>
      </c>
      <c r="F29" s="22" t="s">
        <v>42</v>
      </c>
      <c r="L29" s="145">
        <v>0.21</v>
      </c>
      <c r="M29" s="144"/>
      <c r="N29" s="144"/>
      <c r="O29" s="144"/>
      <c r="P29" s="144"/>
      <c r="W29" s="143">
        <f>ROUND(AZ54, 2)</f>
        <v>0</v>
      </c>
      <c r="X29" s="144"/>
      <c r="Y29" s="144"/>
      <c r="Z29" s="144"/>
      <c r="AA29" s="144"/>
      <c r="AB29" s="144"/>
      <c r="AC29" s="144"/>
      <c r="AD29" s="144"/>
      <c r="AE29" s="144"/>
      <c r="AK29" s="143">
        <f>ROUND(AV54, 2)</f>
        <v>0</v>
      </c>
      <c r="AL29" s="144"/>
      <c r="AM29" s="144"/>
      <c r="AN29" s="144"/>
      <c r="AO29" s="144"/>
      <c r="AR29" s="31"/>
      <c r="BE29" s="133"/>
    </row>
    <row r="30" spans="2:71" s="2" customFormat="1" ht="14.45" customHeight="1" x14ac:dyDescent="0.2">
      <c r="B30" s="31"/>
      <c r="F30" s="22" t="s">
        <v>43</v>
      </c>
      <c r="L30" s="145">
        <v>0.12</v>
      </c>
      <c r="M30" s="144"/>
      <c r="N30" s="144"/>
      <c r="O30" s="144"/>
      <c r="P30" s="144"/>
      <c r="W30" s="143">
        <f>ROUND(BA54, 2)</f>
        <v>0</v>
      </c>
      <c r="X30" s="144"/>
      <c r="Y30" s="144"/>
      <c r="Z30" s="144"/>
      <c r="AA30" s="144"/>
      <c r="AB30" s="144"/>
      <c r="AC30" s="144"/>
      <c r="AD30" s="144"/>
      <c r="AE30" s="144"/>
      <c r="AK30" s="143">
        <f>ROUND(AW54, 2)</f>
        <v>0</v>
      </c>
      <c r="AL30" s="144"/>
      <c r="AM30" s="144"/>
      <c r="AN30" s="144"/>
      <c r="AO30" s="144"/>
      <c r="AR30" s="31"/>
      <c r="BE30" s="133"/>
    </row>
    <row r="31" spans="2:71" s="2" customFormat="1" ht="14.45" hidden="1" customHeight="1" x14ac:dyDescent="0.2">
      <c r="B31" s="31"/>
      <c r="F31" s="22" t="s">
        <v>44</v>
      </c>
      <c r="L31" s="145">
        <v>0.21</v>
      </c>
      <c r="M31" s="144"/>
      <c r="N31" s="144"/>
      <c r="O31" s="144"/>
      <c r="P31" s="144"/>
      <c r="W31" s="143">
        <f>ROUND(BB54, 2)</f>
        <v>0</v>
      </c>
      <c r="X31" s="144"/>
      <c r="Y31" s="144"/>
      <c r="Z31" s="144"/>
      <c r="AA31" s="144"/>
      <c r="AB31" s="144"/>
      <c r="AC31" s="144"/>
      <c r="AD31" s="144"/>
      <c r="AE31" s="144"/>
      <c r="AK31" s="143">
        <v>0</v>
      </c>
      <c r="AL31" s="144"/>
      <c r="AM31" s="144"/>
      <c r="AN31" s="144"/>
      <c r="AO31" s="144"/>
      <c r="AR31" s="31"/>
      <c r="BE31" s="133"/>
    </row>
    <row r="32" spans="2:71" s="2" customFormat="1" ht="14.45" hidden="1" customHeight="1" x14ac:dyDescent="0.2">
      <c r="B32" s="31"/>
      <c r="F32" s="22" t="s">
        <v>45</v>
      </c>
      <c r="L32" s="145">
        <v>0.12</v>
      </c>
      <c r="M32" s="144"/>
      <c r="N32" s="144"/>
      <c r="O32" s="144"/>
      <c r="P32" s="144"/>
      <c r="W32" s="143">
        <f>ROUND(BC54, 2)</f>
        <v>0</v>
      </c>
      <c r="X32" s="144"/>
      <c r="Y32" s="144"/>
      <c r="Z32" s="144"/>
      <c r="AA32" s="144"/>
      <c r="AB32" s="144"/>
      <c r="AC32" s="144"/>
      <c r="AD32" s="144"/>
      <c r="AE32" s="144"/>
      <c r="AK32" s="143">
        <v>0</v>
      </c>
      <c r="AL32" s="144"/>
      <c r="AM32" s="144"/>
      <c r="AN32" s="144"/>
      <c r="AO32" s="144"/>
      <c r="AR32" s="31"/>
      <c r="BE32" s="133"/>
    </row>
    <row r="33" spans="2:44" s="2" customFormat="1" ht="14.45" hidden="1" customHeight="1" x14ac:dyDescent="0.2">
      <c r="B33" s="31"/>
      <c r="F33" s="22" t="s">
        <v>46</v>
      </c>
      <c r="L33" s="145">
        <v>0</v>
      </c>
      <c r="M33" s="144"/>
      <c r="N33" s="144"/>
      <c r="O33" s="144"/>
      <c r="P33" s="144"/>
      <c r="W33" s="143">
        <f>ROUND(BD54, 2)</f>
        <v>0</v>
      </c>
      <c r="X33" s="144"/>
      <c r="Y33" s="144"/>
      <c r="Z33" s="144"/>
      <c r="AA33" s="144"/>
      <c r="AB33" s="144"/>
      <c r="AC33" s="144"/>
      <c r="AD33" s="144"/>
      <c r="AE33" s="144"/>
      <c r="AK33" s="143">
        <v>0</v>
      </c>
      <c r="AL33" s="144"/>
      <c r="AM33" s="144"/>
      <c r="AN33" s="144"/>
      <c r="AO33" s="144"/>
      <c r="AR33" s="31"/>
    </row>
    <row r="34" spans="2:44" s="1" customFormat="1" ht="6.95" customHeight="1" x14ac:dyDescent="0.2">
      <c r="B34" s="27"/>
      <c r="AR34" s="27"/>
    </row>
    <row r="35" spans="2:44" s="1" customFormat="1" ht="25.9" customHeight="1" x14ac:dyDescent="0.2">
      <c r="B35" s="27"/>
      <c r="C35" s="32"/>
      <c r="D35" s="33" t="s">
        <v>47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48</v>
      </c>
      <c r="U35" s="34"/>
      <c r="V35" s="34"/>
      <c r="W35" s="34"/>
      <c r="X35" s="146" t="s">
        <v>49</v>
      </c>
      <c r="Y35" s="147"/>
      <c r="Z35" s="147"/>
      <c r="AA35" s="147"/>
      <c r="AB35" s="147"/>
      <c r="AC35" s="34"/>
      <c r="AD35" s="34"/>
      <c r="AE35" s="34"/>
      <c r="AF35" s="34"/>
      <c r="AG35" s="34"/>
      <c r="AH35" s="34"/>
      <c r="AI35" s="34"/>
      <c r="AJ35" s="34"/>
      <c r="AK35" s="148">
        <f>SUM(AK26:AK33)</f>
        <v>0</v>
      </c>
      <c r="AL35" s="147"/>
      <c r="AM35" s="147"/>
      <c r="AN35" s="147"/>
      <c r="AO35" s="149"/>
      <c r="AP35" s="32"/>
      <c r="AQ35" s="32"/>
      <c r="AR35" s="27"/>
    </row>
    <row r="36" spans="2:44" s="1" customFormat="1" ht="6.95" customHeight="1" x14ac:dyDescent="0.2">
      <c r="B36" s="27"/>
      <c r="AR36" s="27"/>
    </row>
    <row r="37" spans="2:44" s="1" customFormat="1" ht="6.95" customHeight="1" x14ac:dyDescent="0.2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27"/>
    </row>
    <row r="41" spans="2:44" s="1" customFormat="1" ht="6.95" customHeight="1" x14ac:dyDescent="0.2"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27"/>
    </row>
    <row r="42" spans="2:44" s="1" customFormat="1" ht="24.95" customHeight="1" x14ac:dyDescent="0.2">
      <c r="B42" s="27"/>
      <c r="C42" s="16" t="s">
        <v>50</v>
      </c>
      <c r="AR42" s="27"/>
    </row>
    <row r="43" spans="2:44" s="1" customFormat="1" ht="6.95" customHeight="1" x14ac:dyDescent="0.2">
      <c r="B43" s="27"/>
      <c r="AR43" s="27"/>
    </row>
    <row r="44" spans="2:44" s="3" customFormat="1" ht="12" customHeight="1" x14ac:dyDescent="0.2">
      <c r="B44" s="40"/>
      <c r="C44" s="22" t="s">
        <v>14</v>
      </c>
      <c r="L44" s="3" t="str">
        <f>K5</f>
        <v>1</v>
      </c>
      <c r="AR44" s="40"/>
    </row>
    <row r="45" spans="2:44" s="4" customFormat="1" ht="36.950000000000003" customHeight="1" x14ac:dyDescent="0.2">
      <c r="B45" s="41"/>
      <c r="C45" s="42" t="s">
        <v>17</v>
      </c>
      <c r="L45" s="150" t="str">
        <f>K6</f>
        <v>Zadání pravidelných revizí SEE na r. 2025 - 2027</v>
      </c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R45" s="41"/>
    </row>
    <row r="46" spans="2:44" s="1" customFormat="1" ht="6.95" customHeight="1" x14ac:dyDescent="0.2">
      <c r="B46" s="27"/>
      <c r="AR46" s="27"/>
    </row>
    <row r="47" spans="2:44" s="1" customFormat="1" ht="12" customHeight="1" x14ac:dyDescent="0.2">
      <c r="B47" s="27"/>
      <c r="C47" s="22" t="s">
        <v>21</v>
      </c>
      <c r="L47" s="43" t="str">
        <f>IF(K8="","",K8)</f>
        <v>SEE</v>
      </c>
      <c r="AI47" s="22" t="s">
        <v>23</v>
      </c>
      <c r="AM47" s="152" t="str">
        <f>IF(AN8= "","",AN8)</f>
        <v>19. 3. 2025</v>
      </c>
      <c r="AN47" s="152"/>
      <c r="AR47" s="27"/>
    </row>
    <row r="48" spans="2:44" s="1" customFormat="1" ht="6.95" customHeight="1" x14ac:dyDescent="0.2">
      <c r="B48" s="27"/>
      <c r="AR48" s="27"/>
    </row>
    <row r="49" spans="1:91" s="1" customFormat="1" ht="15.2" customHeight="1" x14ac:dyDescent="0.2">
      <c r="B49" s="27"/>
      <c r="C49" s="22" t="s">
        <v>25</v>
      </c>
      <c r="L49" s="3" t="str">
        <f>IF(E11= "","",E11)</f>
        <v xml:space="preserve"> </v>
      </c>
      <c r="AI49" s="22" t="s">
        <v>31</v>
      </c>
      <c r="AM49" s="153" t="str">
        <f>IF(E17="","",E17)</f>
        <v xml:space="preserve"> </v>
      </c>
      <c r="AN49" s="154"/>
      <c r="AO49" s="154"/>
      <c r="AP49" s="154"/>
      <c r="AR49" s="27"/>
      <c r="AS49" s="155" t="s">
        <v>51</v>
      </c>
      <c r="AT49" s="156"/>
      <c r="AU49" s="45"/>
      <c r="AV49" s="45"/>
      <c r="AW49" s="45"/>
      <c r="AX49" s="45"/>
      <c r="AY49" s="45"/>
      <c r="AZ49" s="45"/>
      <c r="BA49" s="45"/>
      <c r="BB49" s="45"/>
      <c r="BC49" s="45"/>
      <c r="BD49" s="46"/>
    </row>
    <row r="50" spans="1:91" s="1" customFormat="1" ht="15.2" customHeight="1" x14ac:dyDescent="0.2">
      <c r="B50" s="27"/>
      <c r="C50" s="22" t="s">
        <v>29</v>
      </c>
      <c r="L50" s="3" t="str">
        <f>IF(E14= "Vyplň údaj","",E14)</f>
        <v/>
      </c>
      <c r="AI50" s="22" t="s">
        <v>33</v>
      </c>
      <c r="AM50" s="153" t="str">
        <f>IF(E20="","",E20)</f>
        <v>Jilich</v>
      </c>
      <c r="AN50" s="154"/>
      <c r="AO50" s="154"/>
      <c r="AP50" s="154"/>
      <c r="AR50" s="27"/>
      <c r="AS50" s="157"/>
      <c r="AT50" s="158"/>
      <c r="BD50" s="48"/>
    </row>
    <row r="51" spans="1:91" s="1" customFormat="1" ht="10.9" customHeight="1" x14ac:dyDescent="0.2">
      <c r="B51" s="27"/>
      <c r="AR51" s="27"/>
      <c r="AS51" s="157"/>
      <c r="AT51" s="158"/>
      <c r="BD51" s="48"/>
    </row>
    <row r="52" spans="1:91" s="1" customFormat="1" ht="29.25" customHeight="1" x14ac:dyDescent="0.2">
      <c r="B52" s="27"/>
      <c r="C52" s="159" t="s">
        <v>52</v>
      </c>
      <c r="D52" s="160"/>
      <c r="E52" s="160"/>
      <c r="F52" s="160"/>
      <c r="G52" s="160"/>
      <c r="H52" s="49"/>
      <c r="I52" s="161" t="s">
        <v>53</v>
      </c>
      <c r="J52" s="160"/>
      <c r="K52" s="160"/>
      <c r="L52" s="160"/>
      <c r="M52" s="160"/>
      <c r="N52" s="160"/>
      <c r="O52" s="160"/>
      <c r="P52" s="160"/>
      <c r="Q52" s="160"/>
      <c r="R52" s="160"/>
      <c r="S52" s="160"/>
      <c r="T52" s="160"/>
      <c r="U52" s="160"/>
      <c r="V52" s="160"/>
      <c r="W52" s="160"/>
      <c r="X52" s="160"/>
      <c r="Y52" s="160"/>
      <c r="Z52" s="160"/>
      <c r="AA52" s="160"/>
      <c r="AB52" s="160"/>
      <c r="AC52" s="160"/>
      <c r="AD52" s="160"/>
      <c r="AE52" s="160"/>
      <c r="AF52" s="160"/>
      <c r="AG52" s="162" t="s">
        <v>54</v>
      </c>
      <c r="AH52" s="160"/>
      <c r="AI52" s="160"/>
      <c r="AJ52" s="160"/>
      <c r="AK52" s="160"/>
      <c r="AL52" s="160"/>
      <c r="AM52" s="160"/>
      <c r="AN52" s="161" t="s">
        <v>55</v>
      </c>
      <c r="AO52" s="160"/>
      <c r="AP52" s="160"/>
      <c r="AQ52" s="50" t="s">
        <v>56</v>
      </c>
      <c r="AR52" s="27"/>
      <c r="AS52" s="51" t="s">
        <v>57</v>
      </c>
      <c r="AT52" s="52" t="s">
        <v>58</v>
      </c>
      <c r="AU52" s="52" t="s">
        <v>59</v>
      </c>
      <c r="AV52" s="52" t="s">
        <v>60</v>
      </c>
      <c r="AW52" s="52" t="s">
        <v>61</v>
      </c>
      <c r="AX52" s="52" t="s">
        <v>62</v>
      </c>
      <c r="AY52" s="52" t="s">
        <v>63</v>
      </c>
      <c r="AZ52" s="52" t="s">
        <v>64</v>
      </c>
      <c r="BA52" s="52" t="s">
        <v>65</v>
      </c>
      <c r="BB52" s="52" t="s">
        <v>66</v>
      </c>
      <c r="BC52" s="52" t="s">
        <v>67</v>
      </c>
      <c r="BD52" s="53" t="s">
        <v>68</v>
      </c>
    </row>
    <row r="53" spans="1:91" s="1" customFormat="1" ht="10.9" customHeight="1" x14ac:dyDescent="0.2">
      <c r="B53" s="27"/>
      <c r="AR53" s="27"/>
      <c r="AS53" s="54"/>
      <c r="AT53" s="45"/>
      <c r="AU53" s="45"/>
      <c r="AV53" s="45"/>
      <c r="AW53" s="45"/>
      <c r="AX53" s="45"/>
      <c r="AY53" s="45"/>
      <c r="AZ53" s="45"/>
      <c r="BA53" s="45"/>
      <c r="BB53" s="45"/>
      <c r="BC53" s="45"/>
      <c r="BD53" s="46"/>
    </row>
    <row r="54" spans="1:91" s="5" customFormat="1" ht="32.450000000000003" customHeight="1" x14ac:dyDescent="0.2">
      <c r="B54" s="55"/>
      <c r="C54" s="56" t="s">
        <v>69</v>
      </c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170">
        <f>ROUND(AG55,2)</f>
        <v>0</v>
      </c>
      <c r="AH54" s="170"/>
      <c r="AI54" s="170"/>
      <c r="AJ54" s="170"/>
      <c r="AK54" s="170"/>
      <c r="AL54" s="170"/>
      <c r="AM54" s="170"/>
      <c r="AN54" s="171">
        <f>SUM(AG54,AT54)</f>
        <v>0</v>
      </c>
      <c r="AO54" s="171"/>
      <c r="AP54" s="171"/>
      <c r="AQ54" s="59" t="s">
        <v>3</v>
      </c>
      <c r="AR54" s="55"/>
      <c r="AS54" s="60">
        <f>ROUND(AS55,2)</f>
        <v>0</v>
      </c>
      <c r="AT54" s="61">
        <f>ROUND(SUM(AV54:AW54),2)</f>
        <v>0</v>
      </c>
      <c r="AU54" s="62">
        <f>ROUND(AU55,5)</f>
        <v>0</v>
      </c>
      <c r="AV54" s="61">
        <f>ROUND(AZ54*L29,2)</f>
        <v>0</v>
      </c>
      <c r="AW54" s="61">
        <f>ROUND(BA54*L30,2)</f>
        <v>0</v>
      </c>
      <c r="AX54" s="61">
        <f>ROUND(BB54*L29,2)</f>
        <v>0</v>
      </c>
      <c r="AY54" s="61">
        <f>ROUND(BC54*L30,2)</f>
        <v>0</v>
      </c>
      <c r="AZ54" s="61">
        <f t="shared" ref="AZ54:BD55" si="0">ROUND(AZ55,2)</f>
        <v>0</v>
      </c>
      <c r="BA54" s="61">
        <f t="shared" si="0"/>
        <v>0</v>
      </c>
      <c r="BB54" s="61">
        <f t="shared" si="0"/>
        <v>0</v>
      </c>
      <c r="BC54" s="61">
        <f t="shared" si="0"/>
        <v>0</v>
      </c>
      <c r="BD54" s="63">
        <f t="shared" si="0"/>
        <v>0</v>
      </c>
      <c r="BS54" s="64" t="s">
        <v>70</v>
      </c>
      <c r="BT54" s="64" t="s">
        <v>71</v>
      </c>
      <c r="BU54" s="65" t="s">
        <v>72</v>
      </c>
      <c r="BV54" s="64" t="s">
        <v>73</v>
      </c>
      <c r="BW54" s="64" t="s">
        <v>5</v>
      </c>
      <c r="BX54" s="64" t="s">
        <v>74</v>
      </c>
      <c r="CL54" s="64" t="s">
        <v>3</v>
      </c>
    </row>
    <row r="55" spans="1:91" s="6" customFormat="1" ht="16.5" customHeight="1" x14ac:dyDescent="0.2">
      <c r="B55" s="66"/>
      <c r="C55" s="67"/>
      <c r="D55" s="166" t="s">
        <v>75</v>
      </c>
      <c r="E55" s="166"/>
      <c r="F55" s="166"/>
      <c r="G55" s="166"/>
      <c r="H55" s="166"/>
      <c r="I55" s="68"/>
      <c r="J55" s="166" t="s">
        <v>76</v>
      </c>
      <c r="K55" s="166"/>
      <c r="L55" s="166"/>
      <c r="M55" s="166"/>
      <c r="N55" s="166"/>
      <c r="O55" s="166"/>
      <c r="P55" s="166"/>
      <c r="Q55" s="166"/>
      <c r="R55" s="166"/>
      <c r="S55" s="166"/>
      <c r="T55" s="166"/>
      <c r="U55" s="166"/>
      <c r="V55" s="166"/>
      <c r="W55" s="166"/>
      <c r="X55" s="166"/>
      <c r="Y55" s="166"/>
      <c r="Z55" s="166"/>
      <c r="AA55" s="166"/>
      <c r="AB55" s="166"/>
      <c r="AC55" s="166"/>
      <c r="AD55" s="166"/>
      <c r="AE55" s="166"/>
      <c r="AF55" s="166"/>
      <c r="AG55" s="165">
        <f>ROUND(AG56,2)</f>
        <v>0</v>
      </c>
      <c r="AH55" s="164"/>
      <c r="AI55" s="164"/>
      <c r="AJ55" s="164"/>
      <c r="AK55" s="164"/>
      <c r="AL55" s="164"/>
      <c r="AM55" s="164"/>
      <c r="AN55" s="163">
        <f>SUM(AG55,AT55)</f>
        <v>0</v>
      </c>
      <c r="AO55" s="164"/>
      <c r="AP55" s="164"/>
      <c r="AQ55" s="69" t="s">
        <v>77</v>
      </c>
      <c r="AR55" s="66"/>
      <c r="AS55" s="70">
        <f>ROUND(AS56,2)</f>
        <v>0</v>
      </c>
      <c r="AT55" s="71">
        <f>ROUND(SUM(AV55:AW55),2)</f>
        <v>0</v>
      </c>
      <c r="AU55" s="72">
        <f>ROUND(AU56,5)</f>
        <v>0</v>
      </c>
      <c r="AV55" s="71">
        <f>ROUND(AZ55*L29,2)</f>
        <v>0</v>
      </c>
      <c r="AW55" s="71">
        <f>ROUND(BA55*L30,2)</f>
        <v>0</v>
      </c>
      <c r="AX55" s="71">
        <f>ROUND(BB55*L29,2)</f>
        <v>0</v>
      </c>
      <c r="AY55" s="71">
        <f>ROUND(BC55*L30,2)</f>
        <v>0</v>
      </c>
      <c r="AZ55" s="71">
        <f t="shared" si="0"/>
        <v>0</v>
      </c>
      <c r="BA55" s="71">
        <f t="shared" si="0"/>
        <v>0</v>
      </c>
      <c r="BB55" s="71">
        <f t="shared" si="0"/>
        <v>0</v>
      </c>
      <c r="BC55" s="71">
        <f t="shared" si="0"/>
        <v>0</v>
      </c>
      <c r="BD55" s="73">
        <f t="shared" si="0"/>
        <v>0</v>
      </c>
      <c r="BS55" s="74" t="s">
        <v>70</v>
      </c>
      <c r="BT55" s="74" t="s">
        <v>15</v>
      </c>
      <c r="BU55" s="74" t="s">
        <v>72</v>
      </c>
      <c r="BV55" s="74" t="s">
        <v>73</v>
      </c>
      <c r="BW55" s="74" t="s">
        <v>78</v>
      </c>
      <c r="BX55" s="74" t="s">
        <v>5</v>
      </c>
      <c r="CL55" s="74" t="s">
        <v>3</v>
      </c>
      <c r="CM55" s="74" t="s">
        <v>79</v>
      </c>
    </row>
    <row r="56" spans="1:91" s="3" customFormat="1" ht="16.5" customHeight="1" x14ac:dyDescent="0.2">
      <c r="A56" s="75" t="s">
        <v>80</v>
      </c>
      <c r="B56" s="40"/>
      <c r="C56" s="76"/>
      <c r="D56" s="76"/>
      <c r="E56" s="169" t="s">
        <v>81</v>
      </c>
      <c r="F56" s="169"/>
      <c r="G56" s="169"/>
      <c r="H56" s="169"/>
      <c r="I56" s="169"/>
      <c r="J56" s="76"/>
      <c r="K56" s="169" t="s">
        <v>82</v>
      </c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67">
        <f>'1.1.1 - revize SEE'!J32</f>
        <v>0</v>
      </c>
      <c r="AH56" s="168"/>
      <c r="AI56" s="168"/>
      <c r="AJ56" s="168"/>
      <c r="AK56" s="168"/>
      <c r="AL56" s="168"/>
      <c r="AM56" s="168"/>
      <c r="AN56" s="167">
        <f>SUM(AG56,AT56)</f>
        <v>0</v>
      </c>
      <c r="AO56" s="168"/>
      <c r="AP56" s="168"/>
      <c r="AQ56" s="77" t="s">
        <v>83</v>
      </c>
      <c r="AR56" s="40"/>
      <c r="AS56" s="78">
        <v>0</v>
      </c>
      <c r="AT56" s="79">
        <f>ROUND(SUM(AV56:AW56),2)</f>
        <v>0</v>
      </c>
      <c r="AU56" s="80">
        <f>'1.1.1 - revize SEE'!P86</f>
        <v>0</v>
      </c>
      <c r="AV56" s="79">
        <f>'1.1.1 - revize SEE'!J35</f>
        <v>0</v>
      </c>
      <c r="AW56" s="79">
        <f>'1.1.1 - revize SEE'!J36</f>
        <v>0</v>
      </c>
      <c r="AX56" s="79">
        <f>'1.1.1 - revize SEE'!J37</f>
        <v>0</v>
      </c>
      <c r="AY56" s="79">
        <f>'1.1.1 - revize SEE'!J38</f>
        <v>0</v>
      </c>
      <c r="AZ56" s="79">
        <f>'1.1.1 - revize SEE'!F35</f>
        <v>0</v>
      </c>
      <c r="BA56" s="79">
        <f>'1.1.1 - revize SEE'!F36</f>
        <v>0</v>
      </c>
      <c r="BB56" s="79">
        <f>'1.1.1 - revize SEE'!F37</f>
        <v>0</v>
      </c>
      <c r="BC56" s="79">
        <f>'1.1.1 - revize SEE'!F38</f>
        <v>0</v>
      </c>
      <c r="BD56" s="81">
        <f>'1.1.1 - revize SEE'!F39</f>
        <v>0</v>
      </c>
      <c r="BT56" s="20" t="s">
        <v>79</v>
      </c>
      <c r="BV56" s="20" t="s">
        <v>73</v>
      </c>
      <c r="BW56" s="20" t="s">
        <v>84</v>
      </c>
      <c r="BX56" s="20" t="s">
        <v>78</v>
      </c>
      <c r="CL56" s="20" t="s">
        <v>3</v>
      </c>
    </row>
    <row r="57" spans="1:91" s="1" customFormat="1" ht="30" customHeight="1" x14ac:dyDescent="0.2">
      <c r="B57" s="27"/>
      <c r="AR57" s="27"/>
    </row>
    <row r="58" spans="1:91" s="1" customFormat="1" ht="6.95" customHeight="1" x14ac:dyDescent="0.2"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27"/>
    </row>
  </sheetData>
  <mergeCells count="46">
    <mergeCell ref="AR2:BE2"/>
    <mergeCell ref="AN56:AP56"/>
    <mergeCell ref="AG56:AM56"/>
    <mergeCell ref="E56:I56"/>
    <mergeCell ref="K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6" location="'1.1.1 - revize SEE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51"/>
  <sheetViews>
    <sheetView showGridLines="0" tabSelected="1" topLeftCell="A72" workbookViewId="0">
      <selection activeCell="H88" sqref="H88"/>
    </sheetView>
  </sheetViews>
  <sheetFormatPr defaultRowHeight="12.7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72" t="s">
        <v>6</v>
      </c>
      <c r="M2" s="135"/>
      <c r="N2" s="135"/>
      <c r="O2" s="135"/>
      <c r="P2" s="135"/>
      <c r="Q2" s="135"/>
      <c r="R2" s="135"/>
      <c r="S2" s="135"/>
      <c r="T2" s="135"/>
      <c r="U2" s="135"/>
      <c r="V2" s="135"/>
      <c r="AT2" s="12" t="s">
        <v>84</v>
      </c>
    </row>
    <row r="3" spans="2:46" ht="6.95" hidden="1" customHeight="1" x14ac:dyDescent="0.2">
      <c r="B3" s="13"/>
      <c r="C3" s="14"/>
      <c r="D3" s="14"/>
      <c r="E3" s="14"/>
      <c r="F3" s="14"/>
      <c r="G3" s="14"/>
      <c r="H3" s="14"/>
      <c r="I3" s="14"/>
      <c r="J3" s="14"/>
      <c r="K3" s="14"/>
      <c r="L3" s="15"/>
      <c r="AT3" s="12" t="s">
        <v>79</v>
      </c>
    </row>
    <row r="4" spans="2:46" ht="24.95" hidden="1" customHeight="1" x14ac:dyDescent="0.2">
      <c r="B4" s="15"/>
      <c r="D4" s="16" t="s">
        <v>85</v>
      </c>
      <c r="L4" s="15"/>
      <c r="M4" s="82" t="s">
        <v>11</v>
      </c>
      <c r="AT4" s="12" t="s">
        <v>4</v>
      </c>
    </row>
    <row r="5" spans="2:46" ht="6.95" hidden="1" customHeight="1" x14ac:dyDescent="0.2">
      <c r="B5" s="15"/>
      <c r="L5" s="15"/>
    </row>
    <row r="6" spans="2:46" ht="12" hidden="1" customHeight="1" x14ac:dyDescent="0.2">
      <c r="B6" s="15"/>
      <c r="D6" s="22" t="s">
        <v>17</v>
      </c>
      <c r="L6" s="15"/>
    </row>
    <row r="7" spans="2:46" ht="16.5" hidden="1" customHeight="1" x14ac:dyDescent="0.2">
      <c r="B7" s="15"/>
      <c r="E7" s="173" t="str">
        <f>'Rekapitulace stavby'!K6</f>
        <v>Zadání pravidelných revizí SEE na r. 2025 - 2027</v>
      </c>
      <c r="F7" s="174"/>
      <c r="G7" s="174"/>
      <c r="H7" s="174"/>
      <c r="L7" s="15"/>
    </row>
    <row r="8" spans="2:46" ht="12" hidden="1" customHeight="1" x14ac:dyDescent="0.2">
      <c r="B8" s="15"/>
      <c r="D8" s="22" t="s">
        <v>86</v>
      </c>
      <c r="L8" s="15"/>
    </row>
    <row r="9" spans="2:46" s="1" customFormat="1" ht="16.5" hidden="1" customHeight="1" x14ac:dyDescent="0.2">
      <c r="B9" s="27"/>
      <c r="E9" s="173" t="s">
        <v>87</v>
      </c>
      <c r="F9" s="175"/>
      <c r="G9" s="175"/>
      <c r="H9" s="175"/>
      <c r="L9" s="27"/>
    </row>
    <row r="10" spans="2:46" s="1" customFormat="1" ht="12" hidden="1" customHeight="1" x14ac:dyDescent="0.2">
      <c r="B10" s="27"/>
      <c r="D10" s="22" t="s">
        <v>88</v>
      </c>
      <c r="L10" s="27"/>
    </row>
    <row r="11" spans="2:46" s="1" customFormat="1" ht="16.5" hidden="1" customHeight="1" x14ac:dyDescent="0.2">
      <c r="B11" s="27"/>
      <c r="E11" s="150" t="s">
        <v>89</v>
      </c>
      <c r="F11" s="175"/>
      <c r="G11" s="175"/>
      <c r="H11" s="175"/>
      <c r="L11" s="27"/>
    </row>
    <row r="12" spans="2:46" s="1" customFormat="1" ht="11.25" hidden="1" x14ac:dyDescent="0.2">
      <c r="B12" s="27"/>
      <c r="L12" s="27"/>
    </row>
    <row r="13" spans="2:46" s="1" customFormat="1" ht="12" hidden="1" customHeight="1" x14ac:dyDescent="0.2">
      <c r="B13" s="27"/>
      <c r="D13" s="22" t="s">
        <v>19</v>
      </c>
      <c r="F13" s="20" t="s">
        <v>3</v>
      </c>
      <c r="I13" s="22" t="s">
        <v>20</v>
      </c>
      <c r="J13" s="20" t="s">
        <v>3</v>
      </c>
      <c r="L13" s="27"/>
    </row>
    <row r="14" spans="2:46" s="1" customFormat="1" ht="12" hidden="1" customHeight="1" x14ac:dyDescent="0.2">
      <c r="B14" s="27"/>
      <c r="D14" s="22" t="s">
        <v>21</v>
      </c>
      <c r="F14" s="20" t="s">
        <v>27</v>
      </c>
      <c r="I14" s="22" t="s">
        <v>23</v>
      </c>
      <c r="J14" s="44" t="str">
        <f>'Rekapitulace stavby'!AN8</f>
        <v>19. 3. 2025</v>
      </c>
      <c r="L14" s="27"/>
    </row>
    <row r="15" spans="2:46" s="1" customFormat="1" ht="10.9" hidden="1" customHeight="1" x14ac:dyDescent="0.2">
      <c r="B15" s="27"/>
      <c r="L15" s="27"/>
    </row>
    <row r="16" spans="2:46" s="1" customFormat="1" ht="12" hidden="1" customHeight="1" x14ac:dyDescent="0.2">
      <c r="B16" s="27"/>
      <c r="D16" s="22" t="s">
        <v>25</v>
      </c>
      <c r="I16" s="22" t="s">
        <v>26</v>
      </c>
      <c r="J16" s="20" t="str">
        <f>IF('Rekapitulace stavby'!AN10="","",'Rekapitulace stavby'!AN10)</f>
        <v/>
      </c>
      <c r="L16" s="27"/>
    </row>
    <row r="17" spans="2:12" s="1" customFormat="1" ht="18" hidden="1" customHeight="1" x14ac:dyDescent="0.2">
      <c r="B17" s="27"/>
      <c r="E17" s="20" t="str">
        <f>IF('Rekapitulace stavby'!E11="","",'Rekapitulace stavby'!E11)</f>
        <v xml:space="preserve"> </v>
      </c>
      <c r="I17" s="22" t="s">
        <v>28</v>
      </c>
      <c r="J17" s="20" t="str">
        <f>IF('Rekapitulace stavby'!AN11="","",'Rekapitulace stavby'!AN11)</f>
        <v/>
      </c>
      <c r="L17" s="27"/>
    </row>
    <row r="18" spans="2:12" s="1" customFormat="1" ht="6.95" hidden="1" customHeight="1" x14ac:dyDescent="0.2">
      <c r="B18" s="27"/>
      <c r="L18" s="27"/>
    </row>
    <row r="19" spans="2:12" s="1" customFormat="1" ht="12" hidden="1" customHeight="1" x14ac:dyDescent="0.2">
      <c r="B19" s="27"/>
      <c r="D19" s="22" t="s">
        <v>29</v>
      </c>
      <c r="I19" s="22" t="s">
        <v>26</v>
      </c>
      <c r="J19" s="23" t="str">
        <f>'Rekapitulace stavby'!AN13</f>
        <v>Vyplň údaj</v>
      </c>
      <c r="L19" s="27"/>
    </row>
    <row r="20" spans="2:12" s="1" customFormat="1" ht="18" hidden="1" customHeight="1" x14ac:dyDescent="0.2">
      <c r="B20" s="27"/>
      <c r="E20" s="176" t="str">
        <f>'Rekapitulace stavby'!E14</f>
        <v>Vyplň údaj</v>
      </c>
      <c r="F20" s="134"/>
      <c r="G20" s="134"/>
      <c r="H20" s="134"/>
      <c r="I20" s="22" t="s">
        <v>28</v>
      </c>
      <c r="J20" s="23" t="str">
        <f>'Rekapitulace stavby'!AN14</f>
        <v>Vyplň údaj</v>
      </c>
      <c r="L20" s="27"/>
    </row>
    <row r="21" spans="2:12" s="1" customFormat="1" ht="6.95" hidden="1" customHeight="1" x14ac:dyDescent="0.2">
      <c r="B21" s="27"/>
      <c r="L21" s="27"/>
    </row>
    <row r="22" spans="2:12" s="1" customFormat="1" ht="12" hidden="1" customHeight="1" x14ac:dyDescent="0.2">
      <c r="B22" s="27"/>
      <c r="D22" s="22" t="s">
        <v>31</v>
      </c>
      <c r="I22" s="22" t="s">
        <v>26</v>
      </c>
      <c r="J22" s="20" t="str">
        <f>IF('Rekapitulace stavby'!AN16="","",'Rekapitulace stavby'!AN16)</f>
        <v/>
      </c>
      <c r="L22" s="27"/>
    </row>
    <row r="23" spans="2:12" s="1" customFormat="1" ht="18" hidden="1" customHeight="1" x14ac:dyDescent="0.2">
      <c r="B23" s="27"/>
      <c r="E23" s="20" t="str">
        <f>IF('Rekapitulace stavby'!E17="","",'Rekapitulace stavby'!E17)</f>
        <v xml:space="preserve"> </v>
      </c>
      <c r="I23" s="22" t="s">
        <v>28</v>
      </c>
      <c r="J23" s="20" t="str">
        <f>IF('Rekapitulace stavby'!AN17="","",'Rekapitulace stavby'!AN17)</f>
        <v/>
      </c>
      <c r="L23" s="27"/>
    </row>
    <row r="24" spans="2:12" s="1" customFormat="1" ht="6.95" hidden="1" customHeight="1" x14ac:dyDescent="0.2">
      <c r="B24" s="27"/>
      <c r="L24" s="27"/>
    </row>
    <row r="25" spans="2:12" s="1" customFormat="1" ht="12" hidden="1" customHeight="1" x14ac:dyDescent="0.2">
      <c r="B25" s="27"/>
      <c r="D25" s="22" t="s">
        <v>33</v>
      </c>
      <c r="I25" s="22" t="s">
        <v>26</v>
      </c>
      <c r="J25" s="20" t="str">
        <f>IF('Rekapitulace stavby'!AN19="","",'Rekapitulace stavby'!AN19)</f>
        <v/>
      </c>
      <c r="L25" s="27"/>
    </row>
    <row r="26" spans="2:12" s="1" customFormat="1" ht="18" hidden="1" customHeight="1" x14ac:dyDescent="0.2">
      <c r="B26" s="27"/>
      <c r="E26" s="20" t="str">
        <f>IF('Rekapitulace stavby'!E20="","",'Rekapitulace stavby'!E20)</f>
        <v>Jilich</v>
      </c>
      <c r="I26" s="22" t="s">
        <v>28</v>
      </c>
      <c r="J26" s="20" t="str">
        <f>IF('Rekapitulace stavby'!AN20="","",'Rekapitulace stavby'!AN20)</f>
        <v/>
      </c>
      <c r="L26" s="27"/>
    </row>
    <row r="27" spans="2:12" s="1" customFormat="1" ht="6.95" hidden="1" customHeight="1" x14ac:dyDescent="0.2">
      <c r="B27" s="27"/>
      <c r="L27" s="27"/>
    </row>
    <row r="28" spans="2:12" s="1" customFormat="1" ht="12" hidden="1" customHeight="1" x14ac:dyDescent="0.2">
      <c r="B28" s="27"/>
      <c r="D28" s="22" t="s">
        <v>35</v>
      </c>
      <c r="L28" s="27"/>
    </row>
    <row r="29" spans="2:12" s="7" customFormat="1" ht="16.5" hidden="1" customHeight="1" x14ac:dyDescent="0.2">
      <c r="B29" s="83"/>
      <c r="E29" s="139" t="s">
        <v>3</v>
      </c>
      <c r="F29" s="139"/>
      <c r="G29" s="139"/>
      <c r="H29" s="139"/>
      <c r="L29" s="83"/>
    </row>
    <row r="30" spans="2:12" s="1" customFormat="1" ht="6.95" hidden="1" customHeight="1" x14ac:dyDescent="0.2">
      <c r="B30" s="27"/>
      <c r="L30" s="27"/>
    </row>
    <row r="31" spans="2:12" s="1" customFormat="1" ht="6.95" hidden="1" customHeight="1" x14ac:dyDescent="0.2">
      <c r="B31" s="27"/>
      <c r="D31" s="45"/>
      <c r="E31" s="45"/>
      <c r="F31" s="45"/>
      <c r="G31" s="45"/>
      <c r="H31" s="45"/>
      <c r="I31" s="45"/>
      <c r="J31" s="45"/>
      <c r="K31" s="45"/>
      <c r="L31" s="27"/>
    </row>
    <row r="32" spans="2:12" s="1" customFormat="1" ht="25.35" hidden="1" customHeight="1" x14ac:dyDescent="0.2">
      <c r="B32" s="27"/>
      <c r="D32" s="84" t="s">
        <v>37</v>
      </c>
      <c r="J32" s="58">
        <f>ROUND(J86, 2)</f>
        <v>0</v>
      </c>
      <c r="L32" s="27"/>
    </row>
    <row r="33" spans="2:12" s="1" customFormat="1" ht="6.95" hidden="1" customHeight="1" x14ac:dyDescent="0.2">
      <c r="B33" s="27"/>
      <c r="D33" s="45"/>
      <c r="E33" s="45"/>
      <c r="F33" s="45"/>
      <c r="G33" s="45"/>
      <c r="H33" s="45"/>
      <c r="I33" s="45"/>
      <c r="J33" s="45"/>
      <c r="K33" s="45"/>
      <c r="L33" s="27"/>
    </row>
    <row r="34" spans="2:12" s="1" customFormat="1" ht="14.45" hidden="1" customHeight="1" x14ac:dyDescent="0.2">
      <c r="B34" s="27"/>
      <c r="F34" s="30" t="s">
        <v>39</v>
      </c>
      <c r="I34" s="30" t="s">
        <v>38</v>
      </c>
      <c r="J34" s="30" t="s">
        <v>40</v>
      </c>
      <c r="L34" s="27"/>
    </row>
    <row r="35" spans="2:12" s="1" customFormat="1" ht="14.45" hidden="1" customHeight="1" x14ac:dyDescent="0.2">
      <c r="B35" s="27"/>
      <c r="D35" s="47" t="s">
        <v>41</v>
      </c>
      <c r="E35" s="22" t="s">
        <v>42</v>
      </c>
      <c r="F35" s="85">
        <f>ROUND((SUM(BE86:BE150)),  2)</f>
        <v>0</v>
      </c>
      <c r="I35" s="86">
        <v>0.21</v>
      </c>
      <c r="J35" s="85">
        <f>ROUND(((SUM(BE86:BE150))*I35),  2)</f>
        <v>0</v>
      </c>
      <c r="L35" s="27"/>
    </row>
    <row r="36" spans="2:12" s="1" customFormat="1" ht="14.45" hidden="1" customHeight="1" x14ac:dyDescent="0.2">
      <c r="B36" s="27"/>
      <c r="E36" s="22" t="s">
        <v>43</v>
      </c>
      <c r="F36" s="85">
        <f>ROUND((SUM(BF86:BF150)),  2)</f>
        <v>0</v>
      </c>
      <c r="I36" s="86">
        <v>0.12</v>
      </c>
      <c r="J36" s="85">
        <f>ROUND(((SUM(BF86:BF150))*I36),  2)</f>
        <v>0</v>
      </c>
      <c r="L36" s="27"/>
    </row>
    <row r="37" spans="2:12" s="1" customFormat="1" ht="14.45" hidden="1" customHeight="1" x14ac:dyDescent="0.2">
      <c r="B37" s="27"/>
      <c r="E37" s="22" t="s">
        <v>44</v>
      </c>
      <c r="F37" s="85">
        <f>ROUND((SUM(BG86:BG150)),  2)</f>
        <v>0</v>
      </c>
      <c r="I37" s="86">
        <v>0.21</v>
      </c>
      <c r="J37" s="85">
        <f>0</f>
        <v>0</v>
      </c>
      <c r="L37" s="27"/>
    </row>
    <row r="38" spans="2:12" s="1" customFormat="1" ht="14.45" hidden="1" customHeight="1" x14ac:dyDescent="0.2">
      <c r="B38" s="27"/>
      <c r="E38" s="22" t="s">
        <v>45</v>
      </c>
      <c r="F38" s="85">
        <f>ROUND((SUM(BH86:BH150)),  2)</f>
        <v>0</v>
      </c>
      <c r="I38" s="86">
        <v>0.12</v>
      </c>
      <c r="J38" s="85">
        <f>0</f>
        <v>0</v>
      </c>
      <c r="L38" s="27"/>
    </row>
    <row r="39" spans="2:12" s="1" customFormat="1" ht="14.45" hidden="1" customHeight="1" x14ac:dyDescent="0.2">
      <c r="B39" s="27"/>
      <c r="E39" s="22" t="s">
        <v>46</v>
      </c>
      <c r="F39" s="85">
        <f>ROUND((SUM(BI86:BI150)),  2)</f>
        <v>0</v>
      </c>
      <c r="I39" s="86">
        <v>0</v>
      </c>
      <c r="J39" s="85">
        <f>0</f>
        <v>0</v>
      </c>
      <c r="L39" s="27"/>
    </row>
    <row r="40" spans="2:12" s="1" customFormat="1" ht="6.95" hidden="1" customHeight="1" x14ac:dyDescent="0.2">
      <c r="B40" s="27"/>
      <c r="L40" s="27"/>
    </row>
    <row r="41" spans="2:12" s="1" customFormat="1" ht="25.35" hidden="1" customHeight="1" x14ac:dyDescent="0.2">
      <c r="B41" s="27"/>
      <c r="C41" s="87"/>
      <c r="D41" s="88" t="s">
        <v>47</v>
      </c>
      <c r="E41" s="49"/>
      <c r="F41" s="49"/>
      <c r="G41" s="89" t="s">
        <v>48</v>
      </c>
      <c r="H41" s="90" t="s">
        <v>49</v>
      </c>
      <c r="I41" s="49"/>
      <c r="J41" s="91">
        <f>SUM(J32:J39)</f>
        <v>0</v>
      </c>
      <c r="K41" s="92"/>
      <c r="L41" s="27"/>
    </row>
    <row r="42" spans="2:12" s="1" customFormat="1" ht="14.45" hidden="1" customHeight="1" x14ac:dyDescent="0.2">
      <c r="B42" s="36"/>
      <c r="C42" s="37"/>
      <c r="D42" s="37"/>
      <c r="E42" s="37"/>
      <c r="F42" s="37"/>
      <c r="G42" s="37"/>
      <c r="H42" s="37"/>
      <c r="I42" s="37"/>
      <c r="J42" s="37"/>
      <c r="K42" s="37"/>
      <c r="L42" s="27"/>
    </row>
    <row r="43" spans="2:12" ht="11.25" hidden="1" x14ac:dyDescent="0.2"/>
    <row r="44" spans="2:12" ht="11.25" hidden="1" x14ac:dyDescent="0.2"/>
    <row r="45" spans="2:12" ht="11.25" hidden="1" x14ac:dyDescent="0.2"/>
    <row r="46" spans="2:12" s="1" customFormat="1" ht="6.95" customHeight="1" x14ac:dyDescent="0.2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27"/>
    </row>
    <row r="47" spans="2:12" s="1" customFormat="1" ht="24.95" customHeight="1" x14ac:dyDescent="0.2">
      <c r="B47" s="27"/>
      <c r="C47" s="16" t="s">
        <v>90</v>
      </c>
      <c r="L47" s="27"/>
    </row>
    <row r="48" spans="2:12" s="1" customFormat="1" ht="6.95" customHeight="1" x14ac:dyDescent="0.2">
      <c r="B48" s="27"/>
      <c r="L48" s="27"/>
    </row>
    <row r="49" spans="2:47" s="1" customFormat="1" ht="12" customHeight="1" x14ac:dyDescent="0.2">
      <c r="B49" s="27"/>
      <c r="C49" s="22" t="s">
        <v>17</v>
      </c>
      <c r="L49" s="27"/>
    </row>
    <row r="50" spans="2:47" s="1" customFormat="1" ht="16.5" customHeight="1" x14ac:dyDescent="0.2">
      <c r="B50" s="27"/>
      <c r="E50" s="173" t="str">
        <f>E7</f>
        <v>Zadání pravidelných revizí SEE na r. 2025 - 2027</v>
      </c>
      <c r="F50" s="174"/>
      <c r="G50" s="174"/>
      <c r="H50" s="174"/>
      <c r="L50" s="27"/>
    </row>
    <row r="51" spans="2:47" ht="12" customHeight="1" x14ac:dyDescent="0.2">
      <c r="B51" s="15"/>
      <c r="C51" s="22" t="s">
        <v>86</v>
      </c>
      <c r="L51" s="15"/>
    </row>
    <row r="52" spans="2:47" s="1" customFormat="1" ht="16.5" customHeight="1" x14ac:dyDescent="0.2">
      <c r="B52" s="27"/>
      <c r="E52" s="173" t="s">
        <v>87</v>
      </c>
      <c r="F52" s="175"/>
      <c r="G52" s="175"/>
      <c r="H52" s="175"/>
      <c r="L52" s="27"/>
    </row>
    <row r="53" spans="2:47" s="1" customFormat="1" ht="12" customHeight="1" x14ac:dyDescent="0.2">
      <c r="B53" s="27"/>
      <c r="C53" s="22" t="s">
        <v>88</v>
      </c>
      <c r="L53" s="27"/>
    </row>
    <row r="54" spans="2:47" s="1" customFormat="1" ht="16.5" customHeight="1" x14ac:dyDescent="0.2">
      <c r="B54" s="27"/>
      <c r="E54" s="150" t="str">
        <f>E11</f>
        <v>1.1.1 - revize SEE</v>
      </c>
      <c r="F54" s="175"/>
      <c r="G54" s="175"/>
      <c r="H54" s="175"/>
      <c r="L54" s="27"/>
    </row>
    <row r="55" spans="2:47" s="1" customFormat="1" ht="6.95" customHeight="1" x14ac:dyDescent="0.2">
      <c r="B55" s="27"/>
      <c r="L55" s="27"/>
    </row>
    <row r="56" spans="2:47" s="1" customFormat="1" ht="12" customHeight="1" x14ac:dyDescent="0.2">
      <c r="B56" s="27"/>
      <c r="C56" s="22" t="s">
        <v>21</v>
      </c>
      <c r="F56" s="20" t="str">
        <f>F14</f>
        <v xml:space="preserve"> </v>
      </c>
      <c r="I56" s="22" t="s">
        <v>23</v>
      </c>
      <c r="J56" s="44" t="str">
        <f>IF(J14="","",J14)</f>
        <v>19. 3. 2025</v>
      </c>
      <c r="L56" s="27"/>
    </row>
    <row r="57" spans="2:47" s="1" customFormat="1" ht="6.95" customHeight="1" x14ac:dyDescent="0.2">
      <c r="B57" s="27"/>
      <c r="L57" s="27"/>
    </row>
    <row r="58" spans="2:47" s="1" customFormat="1" ht="15.2" customHeight="1" x14ac:dyDescent="0.2">
      <c r="B58" s="27"/>
      <c r="C58" s="22" t="s">
        <v>25</v>
      </c>
      <c r="F58" s="20" t="str">
        <f>E17</f>
        <v xml:space="preserve"> </v>
      </c>
      <c r="I58" s="22" t="s">
        <v>31</v>
      </c>
      <c r="J58" s="25" t="str">
        <f>E23</f>
        <v xml:space="preserve"> </v>
      </c>
      <c r="L58" s="27"/>
    </row>
    <row r="59" spans="2:47" s="1" customFormat="1" ht="15.2" customHeight="1" x14ac:dyDescent="0.2">
      <c r="B59" s="27"/>
      <c r="C59" s="22" t="s">
        <v>29</v>
      </c>
      <c r="F59" s="20" t="str">
        <f>IF(E20="","",E20)</f>
        <v>Vyplň údaj</v>
      </c>
      <c r="I59" s="22" t="s">
        <v>33</v>
      </c>
      <c r="J59" s="25" t="str">
        <f>E26</f>
        <v>Jilich</v>
      </c>
      <c r="L59" s="27"/>
    </row>
    <row r="60" spans="2:47" s="1" customFormat="1" ht="10.35" customHeight="1" x14ac:dyDescent="0.2">
      <c r="B60" s="27"/>
      <c r="L60" s="27"/>
    </row>
    <row r="61" spans="2:47" s="1" customFormat="1" ht="29.25" customHeight="1" x14ac:dyDescent="0.2">
      <c r="B61" s="27"/>
      <c r="C61" s="93" t="s">
        <v>91</v>
      </c>
      <c r="D61" s="87"/>
      <c r="E61" s="87"/>
      <c r="F61" s="87"/>
      <c r="G61" s="87"/>
      <c r="H61" s="87"/>
      <c r="I61" s="87"/>
      <c r="J61" s="94" t="s">
        <v>92</v>
      </c>
      <c r="K61" s="87"/>
      <c r="L61" s="27"/>
    </row>
    <row r="62" spans="2:47" s="1" customFormat="1" ht="10.35" customHeight="1" x14ac:dyDescent="0.2">
      <c r="B62" s="27"/>
      <c r="L62" s="27"/>
    </row>
    <row r="63" spans="2:47" s="1" customFormat="1" ht="22.9" customHeight="1" x14ac:dyDescent="0.2">
      <c r="B63" s="27"/>
      <c r="C63" s="95" t="s">
        <v>69</v>
      </c>
      <c r="J63" s="58">
        <f>J86</f>
        <v>0</v>
      </c>
      <c r="L63" s="27"/>
      <c r="AU63" s="12" t="s">
        <v>93</v>
      </c>
    </row>
    <row r="64" spans="2:47" s="8" customFormat="1" ht="24.95" customHeight="1" x14ac:dyDescent="0.2">
      <c r="B64" s="96"/>
      <c r="D64" s="97" t="s">
        <v>94</v>
      </c>
      <c r="E64" s="98"/>
      <c r="F64" s="98"/>
      <c r="G64" s="98"/>
      <c r="H64" s="98"/>
      <c r="I64" s="98"/>
      <c r="J64" s="99">
        <f>J87</f>
        <v>0</v>
      </c>
      <c r="L64" s="96"/>
    </row>
    <row r="65" spans="2:12" s="1" customFormat="1" ht="21.75" customHeight="1" x14ac:dyDescent="0.2">
      <c r="B65" s="27"/>
      <c r="L65" s="27"/>
    </row>
    <row r="66" spans="2:12" s="1" customFormat="1" ht="6.95" customHeight="1" x14ac:dyDescent="0.2">
      <c r="B66" s="36"/>
      <c r="C66" s="37"/>
      <c r="D66" s="37"/>
      <c r="E66" s="37"/>
      <c r="F66" s="37"/>
      <c r="G66" s="37"/>
      <c r="H66" s="37"/>
      <c r="I66" s="37"/>
      <c r="J66" s="37"/>
      <c r="K66" s="37"/>
      <c r="L66" s="27"/>
    </row>
    <row r="70" spans="2:12" s="1" customFormat="1" ht="6.95" customHeight="1" x14ac:dyDescent="0.2">
      <c r="B70" s="38"/>
      <c r="C70" s="39"/>
      <c r="D70" s="39"/>
      <c r="E70" s="39"/>
      <c r="F70" s="39"/>
      <c r="G70" s="39"/>
      <c r="H70" s="39"/>
      <c r="I70" s="39"/>
      <c r="J70" s="39"/>
      <c r="K70" s="39"/>
      <c r="L70" s="27"/>
    </row>
    <row r="71" spans="2:12" s="1" customFormat="1" ht="24.95" customHeight="1" x14ac:dyDescent="0.2">
      <c r="B71" s="27"/>
      <c r="C71" s="16" t="s">
        <v>95</v>
      </c>
      <c r="L71" s="27"/>
    </row>
    <row r="72" spans="2:12" s="1" customFormat="1" ht="6.95" customHeight="1" x14ac:dyDescent="0.2">
      <c r="B72" s="27"/>
      <c r="L72" s="27"/>
    </row>
    <row r="73" spans="2:12" s="1" customFormat="1" ht="12" customHeight="1" x14ac:dyDescent="0.2">
      <c r="B73" s="27"/>
      <c r="C73" s="22" t="s">
        <v>17</v>
      </c>
      <c r="L73" s="27"/>
    </row>
    <row r="74" spans="2:12" s="1" customFormat="1" ht="16.5" customHeight="1" x14ac:dyDescent="0.2">
      <c r="B74" s="27"/>
      <c r="E74" s="173" t="str">
        <f>E7</f>
        <v>Zadání pravidelných revizí SEE na r. 2025 - 2027</v>
      </c>
      <c r="F74" s="174"/>
      <c r="G74" s="174"/>
      <c r="H74" s="174"/>
      <c r="L74" s="27"/>
    </row>
    <row r="75" spans="2:12" ht="12" customHeight="1" x14ac:dyDescent="0.2">
      <c r="B75" s="15"/>
      <c r="C75" s="22" t="s">
        <v>86</v>
      </c>
      <c r="L75" s="15"/>
    </row>
    <row r="76" spans="2:12" s="1" customFormat="1" ht="16.5" customHeight="1" x14ac:dyDescent="0.2">
      <c r="B76" s="27"/>
      <c r="E76" s="173" t="s">
        <v>87</v>
      </c>
      <c r="F76" s="175"/>
      <c r="G76" s="175"/>
      <c r="H76" s="175"/>
      <c r="L76" s="27"/>
    </row>
    <row r="77" spans="2:12" s="1" customFormat="1" ht="12" customHeight="1" x14ac:dyDescent="0.2">
      <c r="B77" s="27"/>
      <c r="C77" s="22" t="s">
        <v>88</v>
      </c>
      <c r="L77" s="27"/>
    </row>
    <row r="78" spans="2:12" s="1" customFormat="1" ht="16.5" customHeight="1" x14ac:dyDescent="0.2">
      <c r="B78" s="27"/>
      <c r="E78" s="150" t="str">
        <f>E11</f>
        <v>1.1.1 - revize SEE</v>
      </c>
      <c r="F78" s="175"/>
      <c r="G78" s="175"/>
      <c r="H78" s="175"/>
      <c r="L78" s="27"/>
    </row>
    <row r="79" spans="2:12" s="1" customFormat="1" ht="6.95" customHeight="1" x14ac:dyDescent="0.2">
      <c r="B79" s="27"/>
      <c r="L79" s="27"/>
    </row>
    <row r="80" spans="2:12" s="1" customFormat="1" ht="12" customHeight="1" x14ac:dyDescent="0.2">
      <c r="B80" s="27"/>
      <c r="C80" s="22" t="s">
        <v>21</v>
      </c>
      <c r="F80" s="20" t="str">
        <f>F14</f>
        <v xml:space="preserve"> </v>
      </c>
      <c r="I80" s="22" t="s">
        <v>23</v>
      </c>
      <c r="J80" s="44" t="str">
        <f>IF(J14="","",J14)</f>
        <v>19. 3. 2025</v>
      </c>
      <c r="L80" s="27"/>
    </row>
    <row r="81" spans="2:65" s="1" customFormat="1" ht="6.95" customHeight="1" x14ac:dyDescent="0.2">
      <c r="B81" s="27"/>
      <c r="L81" s="27"/>
    </row>
    <row r="82" spans="2:65" s="1" customFormat="1" ht="15.2" customHeight="1" x14ac:dyDescent="0.2">
      <c r="B82" s="27"/>
      <c r="C82" s="22" t="s">
        <v>25</v>
      </c>
      <c r="F82" s="20" t="str">
        <f>E17</f>
        <v xml:space="preserve"> </v>
      </c>
      <c r="I82" s="22" t="s">
        <v>31</v>
      </c>
      <c r="J82" s="25" t="str">
        <f>E23</f>
        <v xml:space="preserve"> </v>
      </c>
      <c r="L82" s="27"/>
    </row>
    <row r="83" spans="2:65" s="1" customFormat="1" ht="15.2" customHeight="1" x14ac:dyDescent="0.2">
      <c r="B83" s="27"/>
      <c r="C83" s="22" t="s">
        <v>29</v>
      </c>
      <c r="F83" s="20" t="str">
        <f>IF(E20="","",E20)</f>
        <v>Vyplň údaj</v>
      </c>
      <c r="I83" s="22" t="s">
        <v>33</v>
      </c>
      <c r="J83" s="25" t="str">
        <f>E26</f>
        <v>Jilich</v>
      </c>
      <c r="L83" s="27"/>
    </row>
    <row r="84" spans="2:65" s="1" customFormat="1" ht="10.35" customHeight="1" x14ac:dyDescent="0.2">
      <c r="B84" s="27"/>
      <c r="L84" s="27"/>
    </row>
    <row r="85" spans="2:65" s="9" customFormat="1" ht="29.25" customHeight="1" x14ac:dyDescent="0.2">
      <c r="B85" s="100"/>
      <c r="C85" s="101" t="s">
        <v>96</v>
      </c>
      <c r="D85" s="102" t="s">
        <v>56</v>
      </c>
      <c r="E85" s="102" t="s">
        <v>52</v>
      </c>
      <c r="F85" s="102" t="s">
        <v>53</v>
      </c>
      <c r="G85" s="102" t="s">
        <v>97</v>
      </c>
      <c r="H85" s="102" t="s">
        <v>98</v>
      </c>
      <c r="I85" s="102" t="s">
        <v>99</v>
      </c>
      <c r="J85" s="102" t="s">
        <v>92</v>
      </c>
      <c r="K85" s="103" t="s">
        <v>100</v>
      </c>
      <c r="L85" s="100"/>
      <c r="M85" s="51" t="s">
        <v>3</v>
      </c>
      <c r="N85" s="52" t="s">
        <v>41</v>
      </c>
      <c r="O85" s="52" t="s">
        <v>101</v>
      </c>
      <c r="P85" s="52" t="s">
        <v>102</v>
      </c>
      <c r="Q85" s="52" t="s">
        <v>103</v>
      </c>
      <c r="R85" s="52" t="s">
        <v>104</v>
      </c>
      <c r="S85" s="52" t="s">
        <v>105</v>
      </c>
      <c r="T85" s="53" t="s">
        <v>106</v>
      </c>
    </row>
    <row r="86" spans="2:65" s="1" customFormat="1" ht="22.9" customHeight="1" x14ac:dyDescent="0.25">
      <c r="B86" s="27"/>
      <c r="C86" s="56" t="s">
        <v>107</v>
      </c>
      <c r="J86" s="104">
        <f>BK86</f>
        <v>0</v>
      </c>
      <c r="L86" s="27"/>
      <c r="M86" s="54"/>
      <c r="N86" s="45"/>
      <c r="O86" s="45"/>
      <c r="P86" s="105">
        <f>P87</f>
        <v>0</v>
      </c>
      <c r="Q86" s="45"/>
      <c r="R86" s="105">
        <f>R87</f>
        <v>0</v>
      </c>
      <c r="S86" s="45"/>
      <c r="T86" s="106">
        <f>T87</f>
        <v>0</v>
      </c>
      <c r="AT86" s="12" t="s">
        <v>70</v>
      </c>
      <c r="AU86" s="12" t="s">
        <v>93</v>
      </c>
      <c r="BK86" s="107">
        <f>BK87</f>
        <v>0</v>
      </c>
    </row>
    <row r="87" spans="2:65" s="10" customFormat="1" ht="25.9" customHeight="1" x14ac:dyDescent="0.2">
      <c r="B87" s="108"/>
      <c r="D87" s="109" t="s">
        <v>70</v>
      </c>
      <c r="E87" s="110" t="s">
        <v>108</v>
      </c>
      <c r="F87" s="110" t="s">
        <v>109</v>
      </c>
      <c r="I87" s="111"/>
      <c r="J87" s="112">
        <f>BK87</f>
        <v>0</v>
      </c>
      <c r="L87" s="108"/>
      <c r="M87" s="113"/>
      <c r="P87" s="114">
        <f>SUM(P88:P150)</f>
        <v>0</v>
      </c>
      <c r="R87" s="114">
        <f>SUM(R88:R150)</f>
        <v>0</v>
      </c>
      <c r="T87" s="115">
        <f>SUM(T88:T150)</f>
        <v>0</v>
      </c>
      <c r="AR87" s="109" t="s">
        <v>110</v>
      </c>
      <c r="AT87" s="116" t="s">
        <v>70</v>
      </c>
      <c r="AU87" s="116" t="s">
        <v>71</v>
      </c>
      <c r="AY87" s="109" t="s">
        <v>111</v>
      </c>
      <c r="BK87" s="117">
        <f>SUM(BK88:BK150)</f>
        <v>0</v>
      </c>
    </row>
    <row r="88" spans="2:65" s="1" customFormat="1" ht="44.25" customHeight="1" x14ac:dyDescent="0.2">
      <c r="B88" s="118"/>
      <c r="C88" s="177" t="s">
        <v>15</v>
      </c>
      <c r="D88" s="177" t="s">
        <v>112</v>
      </c>
      <c r="E88" s="178" t="s">
        <v>113</v>
      </c>
      <c r="F88" s="179" t="s">
        <v>114</v>
      </c>
      <c r="G88" s="180" t="s">
        <v>115</v>
      </c>
      <c r="H88" s="181">
        <v>1</v>
      </c>
      <c r="I88" s="119"/>
      <c r="J88" s="182">
        <f t="shared" ref="J88:J119" si="0">ROUND(I88*H88,2)</f>
        <v>0</v>
      </c>
      <c r="K88" s="179" t="s">
        <v>116</v>
      </c>
      <c r="L88" s="27"/>
      <c r="M88" s="120" t="s">
        <v>3</v>
      </c>
      <c r="N88" s="121" t="s">
        <v>42</v>
      </c>
      <c r="P88" s="122">
        <f t="shared" ref="P88:P119" si="1">O88*H88</f>
        <v>0</v>
      </c>
      <c r="Q88" s="122">
        <v>0</v>
      </c>
      <c r="R88" s="122">
        <f t="shared" ref="R88:R119" si="2">Q88*H88</f>
        <v>0</v>
      </c>
      <c r="S88" s="122">
        <v>0</v>
      </c>
      <c r="T88" s="123">
        <f t="shared" ref="T88:T119" si="3">S88*H88</f>
        <v>0</v>
      </c>
      <c r="AR88" s="124" t="s">
        <v>117</v>
      </c>
      <c r="AT88" s="124" t="s">
        <v>112</v>
      </c>
      <c r="AU88" s="124" t="s">
        <v>15</v>
      </c>
      <c r="AY88" s="12" t="s">
        <v>111</v>
      </c>
      <c r="BE88" s="125">
        <f t="shared" ref="BE88:BE119" si="4">IF(N88="základní",J88,0)</f>
        <v>0</v>
      </c>
      <c r="BF88" s="125">
        <f t="shared" ref="BF88:BF119" si="5">IF(N88="snížená",J88,0)</f>
        <v>0</v>
      </c>
      <c r="BG88" s="125">
        <f t="shared" ref="BG88:BG119" si="6">IF(N88="zákl. přenesená",J88,0)</f>
        <v>0</v>
      </c>
      <c r="BH88" s="125">
        <f t="shared" ref="BH88:BH119" si="7">IF(N88="sníž. přenesená",J88,0)</f>
        <v>0</v>
      </c>
      <c r="BI88" s="125">
        <f t="shared" ref="BI88:BI119" si="8">IF(N88="nulová",J88,0)</f>
        <v>0</v>
      </c>
      <c r="BJ88" s="12" t="s">
        <v>15</v>
      </c>
      <c r="BK88" s="125">
        <f t="shared" ref="BK88:BK119" si="9">ROUND(I88*H88,2)</f>
        <v>0</v>
      </c>
      <c r="BL88" s="12" t="s">
        <v>117</v>
      </c>
      <c r="BM88" s="124" t="s">
        <v>118</v>
      </c>
    </row>
    <row r="89" spans="2:65" s="1" customFormat="1" ht="44.25" customHeight="1" x14ac:dyDescent="0.2">
      <c r="B89" s="118"/>
      <c r="C89" s="177" t="s">
        <v>79</v>
      </c>
      <c r="D89" s="177" t="s">
        <v>112</v>
      </c>
      <c r="E89" s="178" t="s">
        <v>119</v>
      </c>
      <c r="F89" s="179" t="s">
        <v>120</v>
      </c>
      <c r="G89" s="180" t="s">
        <v>115</v>
      </c>
      <c r="H89" s="181">
        <v>11</v>
      </c>
      <c r="I89" s="119"/>
      <c r="J89" s="182">
        <f t="shared" si="0"/>
        <v>0</v>
      </c>
      <c r="K89" s="179" t="s">
        <v>116</v>
      </c>
      <c r="L89" s="27"/>
      <c r="M89" s="120" t="s">
        <v>3</v>
      </c>
      <c r="N89" s="121" t="s">
        <v>42</v>
      </c>
      <c r="P89" s="122">
        <f t="shared" si="1"/>
        <v>0</v>
      </c>
      <c r="Q89" s="122">
        <v>0</v>
      </c>
      <c r="R89" s="122">
        <f t="shared" si="2"/>
        <v>0</v>
      </c>
      <c r="S89" s="122">
        <v>0</v>
      </c>
      <c r="T89" s="123">
        <f t="shared" si="3"/>
        <v>0</v>
      </c>
      <c r="AR89" s="124" t="s">
        <v>117</v>
      </c>
      <c r="AT89" s="124" t="s">
        <v>112</v>
      </c>
      <c r="AU89" s="124" t="s">
        <v>15</v>
      </c>
      <c r="AY89" s="12" t="s">
        <v>111</v>
      </c>
      <c r="BE89" s="125">
        <f t="shared" si="4"/>
        <v>0</v>
      </c>
      <c r="BF89" s="125">
        <f t="shared" si="5"/>
        <v>0</v>
      </c>
      <c r="BG89" s="125">
        <f t="shared" si="6"/>
        <v>0</v>
      </c>
      <c r="BH89" s="125">
        <f t="shared" si="7"/>
        <v>0</v>
      </c>
      <c r="BI89" s="125">
        <f t="shared" si="8"/>
        <v>0</v>
      </c>
      <c r="BJ89" s="12" t="s">
        <v>15</v>
      </c>
      <c r="BK89" s="125">
        <f t="shared" si="9"/>
        <v>0</v>
      </c>
      <c r="BL89" s="12" t="s">
        <v>117</v>
      </c>
      <c r="BM89" s="124" t="s">
        <v>121</v>
      </c>
    </row>
    <row r="90" spans="2:65" s="1" customFormat="1" ht="44.25" customHeight="1" x14ac:dyDescent="0.2">
      <c r="B90" s="118"/>
      <c r="C90" s="177" t="s">
        <v>122</v>
      </c>
      <c r="D90" s="177" t="s">
        <v>112</v>
      </c>
      <c r="E90" s="178" t="s">
        <v>123</v>
      </c>
      <c r="F90" s="179" t="s">
        <v>124</v>
      </c>
      <c r="G90" s="180" t="s">
        <v>115</v>
      </c>
      <c r="H90" s="181">
        <v>5</v>
      </c>
      <c r="I90" s="119"/>
      <c r="J90" s="182">
        <f t="shared" si="0"/>
        <v>0</v>
      </c>
      <c r="K90" s="179" t="s">
        <v>116</v>
      </c>
      <c r="L90" s="27"/>
      <c r="M90" s="120" t="s">
        <v>3</v>
      </c>
      <c r="N90" s="121" t="s">
        <v>42</v>
      </c>
      <c r="P90" s="122">
        <f t="shared" si="1"/>
        <v>0</v>
      </c>
      <c r="Q90" s="122">
        <v>0</v>
      </c>
      <c r="R90" s="122">
        <f t="shared" si="2"/>
        <v>0</v>
      </c>
      <c r="S90" s="122">
        <v>0</v>
      </c>
      <c r="T90" s="123">
        <f t="shared" si="3"/>
        <v>0</v>
      </c>
      <c r="AR90" s="124" t="s">
        <v>117</v>
      </c>
      <c r="AT90" s="124" t="s">
        <v>112</v>
      </c>
      <c r="AU90" s="124" t="s">
        <v>15</v>
      </c>
      <c r="AY90" s="12" t="s">
        <v>111</v>
      </c>
      <c r="BE90" s="125">
        <f t="shared" si="4"/>
        <v>0</v>
      </c>
      <c r="BF90" s="125">
        <f t="shared" si="5"/>
        <v>0</v>
      </c>
      <c r="BG90" s="125">
        <f t="shared" si="6"/>
        <v>0</v>
      </c>
      <c r="BH90" s="125">
        <f t="shared" si="7"/>
        <v>0</v>
      </c>
      <c r="BI90" s="125">
        <f t="shared" si="8"/>
        <v>0</v>
      </c>
      <c r="BJ90" s="12" t="s">
        <v>15</v>
      </c>
      <c r="BK90" s="125">
        <f t="shared" si="9"/>
        <v>0</v>
      </c>
      <c r="BL90" s="12" t="s">
        <v>117</v>
      </c>
      <c r="BM90" s="124" t="s">
        <v>125</v>
      </c>
    </row>
    <row r="91" spans="2:65" s="1" customFormat="1" ht="44.25" customHeight="1" x14ac:dyDescent="0.2">
      <c r="B91" s="118"/>
      <c r="C91" s="177" t="s">
        <v>110</v>
      </c>
      <c r="D91" s="177" t="s">
        <v>112</v>
      </c>
      <c r="E91" s="178" t="s">
        <v>126</v>
      </c>
      <c r="F91" s="179" t="s">
        <v>127</v>
      </c>
      <c r="G91" s="180" t="s">
        <v>115</v>
      </c>
      <c r="H91" s="181">
        <v>11</v>
      </c>
      <c r="I91" s="119"/>
      <c r="J91" s="182">
        <f t="shared" si="0"/>
        <v>0</v>
      </c>
      <c r="K91" s="179" t="s">
        <v>116</v>
      </c>
      <c r="L91" s="27"/>
      <c r="M91" s="120" t="s">
        <v>3</v>
      </c>
      <c r="N91" s="121" t="s">
        <v>42</v>
      </c>
      <c r="P91" s="122">
        <f t="shared" si="1"/>
        <v>0</v>
      </c>
      <c r="Q91" s="122">
        <v>0</v>
      </c>
      <c r="R91" s="122">
        <f t="shared" si="2"/>
        <v>0</v>
      </c>
      <c r="S91" s="122">
        <v>0</v>
      </c>
      <c r="T91" s="123">
        <f t="shared" si="3"/>
        <v>0</v>
      </c>
      <c r="AR91" s="124" t="s">
        <v>117</v>
      </c>
      <c r="AT91" s="124" t="s">
        <v>112</v>
      </c>
      <c r="AU91" s="124" t="s">
        <v>15</v>
      </c>
      <c r="AY91" s="12" t="s">
        <v>111</v>
      </c>
      <c r="BE91" s="125">
        <f t="shared" si="4"/>
        <v>0</v>
      </c>
      <c r="BF91" s="125">
        <f t="shared" si="5"/>
        <v>0</v>
      </c>
      <c r="BG91" s="125">
        <f t="shared" si="6"/>
        <v>0</v>
      </c>
      <c r="BH91" s="125">
        <f t="shared" si="7"/>
        <v>0</v>
      </c>
      <c r="BI91" s="125">
        <f t="shared" si="8"/>
        <v>0</v>
      </c>
      <c r="BJ91" s="12" t="s">
        <v>15</v>
      </c>
      <c r="BK91" s="125">
        <f t="shared" si="9"/>
        <v>0</v>
      </c>
      <c r="BL91" s="12" t="s">
        <v>117</v>
      </c>
      <c r="BM91" s="124" t="s">
        <v>128</v>
      </c>
    </row>
    <row r="92" spans="2:65" s="1" customFormat="1" ht="44.25" customHeight="1" x14ac:dyDescent="0.2">
      <c r="B92" s="118"/>
      <c r="C92" s="177" t="s">
        <v>129</v>
      </c>
      <c r="D92" s="177" t="s">
        <v>112</v>
      </c>
      <c r="E92" s="178" t="s">
        <v>130</v>
      </c>
      <c r="F92" s="179" t="s">
        <v>131</v>
      </c>
      <c r="G92" s="180" t="s">
        <v>115</v>
      </c>
      <c r="H92" s="181">
        <v>10</v>
      </c>
      <c r="I92" s="119"/>
      <c r="J92" s="182">
        <f t="shared" si="0"/>
        <v>0</v>
      </c>
      <c r="K92" s="179" t="s">
        <v>116</v>
      </c>
      <c r="L92" s="27"/>
      <c r="M92" s="120" t="s">
        <v>3</v>
      </c>
      <c r="N92" s="121" t="s">
        <v>42</v>
      </c>
      <c r="P92" s="122">
        <f t="shared" si="1"/>
        <v>0</v>
      </c>
      <c r="Q92" s="122">
        <v>0</v>
      </c>
      <c r="R92" s="122">
        <f t="shared" si="2"/>
        <v>0</v>
      </c>
      <c r="S92" s="122">
        <v>0</v>
      </c>
      <c r="T92" s="123">
        <f t="shared" si="3"/>
        <v>0</v>
      </c>
      <c r="AR92" s="124" t="s">
        <v>117</v>
      </c>
      <c r="AT92" s="124" t="s">
        <v>112</v>
      </c>
      <c r="AU92" s="124" t="s">
        <v>15</v>
      </c>
      <c r="AY92" s="12" t="s">
        <v>111</v>
      </c>
      <c r="BE92" s="125">
        <f t="shared" si="4"/>
        <v>0</v>
      </c>
      <c r="BF92" s="125">
        <f t="shared" si="5"/>
        <v>0</v>
      </c>
      <c r="BG92" s="125">
        <f t="shared" si="6"/>
        <v>0</v>
      </c>
      <c r="BH92" s="125">
        <f t="shared" si="7"/>
        <v>0</v>
      </c>
      <c r="BI92" s="125">
        <f t="shared" si="8"/>
        <v>0</v>
      </c>
      <c r="BJ92" s="12" t="s">
        <v>15</v>
      </c>
      <c r="BK92" s="125">
        <f t="shared" si="9"/>
        <v>0</v>
      </c>
      <c r="BL92" s="12" t="s">
        <v>117</v>
      </c>
      <c r="BM92" s="124" t="s">
        <v>132</v>
      </c>
    </row>
    <row r="93" spans="2:65" s="1" customFormat="1" ht="44.25" customHeight="1" x14ac:dyDescent="0.2">
      <c r="B93" s="118"/>
      <c r="C93" s="177" t="s">
        <v>133</v>
      </c>
      <c r="D93" s="177" t="s">
        <v>112</v>
      </c>
      <c r="E93" s="178" t="s">
        <v>134</v>
      </c>
      <c r="F93" s="179" t="s">
        <v>135</v>
      </c>
      <c r="G93" s="180" t="s">
        <v>115</v>
      </c>
      <c r="H93" s="181">
        <v>14</v>
      </c>
      <c r="I93" s="119"/>
      <c r="J93" s="182">
        <f t="shared" si="0"/>
        <v>0</v>
      </c>
      <c r="K93" s="179" t="s">
        <v>116</v>
      </c>
      <c r="L93" s="27"/>
      <c r="M93" s="120" t="s">
        <v>3</v>
      </c>
      <c r="N93" s="121" t="s">
        <v>42</v>
      </c>
      <c r="P93" s="122">
        <f t="shared" si="1"/>
        <v>0</v>
      </c>
      <c r="Q93" s="122">
        <v>0</v>
      </c>
      <c r="R93" s="122">
        <f t="shared" si="2"/>
        <v>0</v>
      </c>
      <c r="S93" s="122">
        <v>0</v>
      </c>
      <c r="T93" s="123">
        <f t="shared" si="3"/>
        <v>0</v>
      </c>
      <c r="AR93" s="124" t="s">
        <v>117</v>
      </c>
      <c r="AT93" s="124" t="s">
        <v>112</v>
      </c>
      <c r="AU93" s="124" t="s">
        <v>15</v>
      </c>
      <c r="AY93" s="12" t="s">
        <v>111</v>
      </c>
      <c r="BE93" s="125">
        <f t="shared" si="4"/>
        <v>0</v>
      </c>
      <c r="BF93" s="125">
        <f t="shared" si="5"/>
        <v>0</v>
      </c>
      <c r="BG93" s="125">
        <f t="shared" si="6"/>
        <v>0</v>
      </c>
      <c r="BH93" s="125">
        <f t="shared" si="7"/>
        <v>0</v>
      </c>
      <c r="BI93" s="125">
        <f t="shared" si="8"/>
        <v>0</v>
      </c>
      <c r="BJ93" s="12" t="s">
        <v>15</v>
      </c>
      <c r="BK93" s="125">
        <f t="shared" si="9"/>
        <v>0</v>
      </c>
      <c r="BL93" s="12" t="s">
        <v>117</v>
      </c>
      <c r="BM93" s="124" t="s">
        <v>136</v>
      </c>
    </row>
    <row r="94" spans="2:65" s="1" customFormat="1" ht="44.25" customHeight="1" x14ac:dyDescent="0.2">
      <c r="B94" s="118"/>
      <c r="C94" s="177" t="s">
        <v>137</v>
      </c>
      <c r="D94" s="177" t="s">
        <v>112</v>
      </c>
      <c r="E94" s="178" t="s">
        <v>138</v>
      </c>
      <c r="F94" s="179" t="s">
        <v>139</v>
      </c>
      <c r="G94" s="180" t="s">
        <v>140</v>
      </c>
      <c r="H94" s="181">
        <v>40</v>
      </c>
      <c r="I94" s="119"/>
      <c r="J94" s="182">
        <f t="shared" si="0"/>
        <v>0</v>
      </c>
      <c r="K94" s="179" t="s">
        <v>116</v>
      </c>
      <c r="L94" s="27"/>
      <c r="M94" s="120" t="s">
        <v>3</v>
      </c>
      <c r="N94" s="121" t="s">
        <v>42</v>
      </c>
      <c r="P94" s="122">
        <f t="shared" si="1"/>
        <v>0</v>
      </c>
      <c r="Q94" s="122">
        <v>0</v>
      </c>
      <c r="R94" s="122">
        <f t="shared" si="2"/>
        <v>0</v>
      </c>
      <c r="S94" s="122">
        <v>0</v>
      </c>
      <c r="T94" s="123">
        <f t="shared" si="3"/>
        <v>0</v>
      </c>
      <c r="AR94" s="124" t="s">
        <v>117</v>
      </c>
      <c r="AT94" s="124" t="s">
        <v>112</v>
      </c>
      <c r="AU94" s="124" t="s">
        <v>15</v>
      </c>
      <c r="AY94" s="12" t="s">
        <v>111</v>
      </c>
      <c r="BE94" s="125">
        <f t="shared" si="4"/>
        <v>0</v>
      </c>
      <c r="BF94" s="125">
        <f t="shared" si="5"/>
        <v>0</v>
      </c>
      <c r="BG94" s="125">
        <f t="shared" si="6"/>
        <v>0</v>
      </c>
      <c r="BH94" s="125">
        <f t="shared" si="7"/>
        <v>0</v>
      </c>
      <c r="BI94" s="125">
        <f t="shared" si="8"/>
        <v>0</v>
      </c>
      <c r="BJ94" s="12" t="s">
        <v>15</v>
      </c>
      <c r="BK94" s="125">
        <f t="shared" si="9"/>
        <v>0</v>
      </c>
      <c r="BL94" s="12" t="s">
        <v>117</v>
      </c>
      <c r="BM94" s="124" t="s">
        <v>141</v>
      </c>
    </row>
    <row r="95" spans="2:65" s="1" customFormat="1" ht="44.25" customHeight="1" x14ac:dyDescent="0.2">
      <c r="B95" s="118"/>
      <c r="C95" s="177" t="s">
        <v>142</v>
      </c>
      <c r="D95" s="177" t="s">
        <v>112</v>
      </c>
      <c r="E95" s="178" t="s">
        <v>143</v>
      </c>
      <c r="F95" s="179" t="s">
        <v>144</v>
      </c>
      <c r="G95" s="180" t="s">
        <v>145</v>
      </c>
      <c r="H95" s="181">
        <v>80</v>
      </c>
      <c r="I95" s="119"/>
      <c r="J95" s="182">
        <f t="shared" si="0"/>
        <v>0</v>
      </c>
      <c r="K95" s="179" t="s">
        <v>116</v>
      </c>
      <c r="L95" s="27"/>
      <c r="M95" s="120" t="s">
        <v>3</v>
      </c>
      <c r="N95" s="121" t="s">
        <v>42</v>
      </c>
      <c r="P95" s="122">
        <f t="shared" si="1"/>
        <v>0</v>
      </c>
      <c r="Q95" s="122">
        <v>0</v>
      </c>
      <c r="R95" s="122">
        <f t="shared" si="2"/>
        <v>0</v>
      </c>
      <c r="S95" s="122">
        <v>0</v>
      </c>
      <c r="T95" s="123">
        <f t="shared" si="3"/>
        <v>0</v>
      </c>
      <c r="AR95" s="124" t="s">
        <v>117</v>
      </c>
      <c r="AT95" s="124" t="s">
        <v>112</v>
      </c>
      <c r="AU95" s="124" t="s">
        <v>15</v>
      </c>
      <c r="AY95" s="12" t="s">
        <v>111</v>
      </c>
      <c r="BE95" s="125">
        <f t="shared" si="4"/>
        <v>0</v>
      </c>
      <c r="BF95" s="125">
        <f t="shared" si="5"/>
        <v>0</v>
      </c>
      <c r="BG95" s="125">
        <f t="shared" si="6"/>
        <v>0</v>
      </c>
      <c r="BH95" s="125">
        <f t="shared" si="7"/>
        <v>0</v>
      </c>
      <c r="BI95" s="125">
        <f t="shared" si="8"/>
        <v>0</v>
      </c>
      <c r="BJ95" s="12" t="s">
        <v>15</v>
      </c>
      <c r="BK95" s="125">
        <f t="shared" si="9"/>
        <v>0</v>
      </c>
      <c r="BL95" s="12" t="s">
        <v>117</v>
      </c>
      <c r="BM95" s="124" t="s">
        <v>146</v>
      </c>
    </row>
    <row r="96" spans="2:65" s="1" customFormat="1" ht="44.25" customHeight="1" x14ac:dyDescent="0.2">
      <c r="B96" s="118"/>
      <c r="C96" s="177" t="s">
        <v>147</v>
      </c>
      <c r="D96" s="177" t="s">
        <v>112</v>
      </c>
      <c r="E96" s="178" t="s">
        <v>148</v>
      </c>
      <c r="F96" s="179" t="s">
        <v>149</v>
      </c>
      <c r="G96" s="180" t="s">
        <v>115</v>
      </c>
      <c r="H96" s="181">
        <v>13</v>
      </c>
      <c r="I96" s="119"/>
      <c r="J96" s="182">
        <f t="shared" si="0"/>
        <v>0</v>
      </c>
      <c r="K96" s="179" t="s">
        <v>116</v>
      </c>
      <c r="L96" s="27"/>
      <c r="M96" s="120" t="s">
        <v>3</v>
      </c>
      <c r="N96" s="121" t="s">
        <v>42</v>
      </c>
      <c r="P96" s="122">
        <f t="shared" si="1"/>
        <v>0</v>
      </c>
      <c r="Q96" s="122">
        <v>0</v>
      </c>
      <c r="R96" s="122">
        <f t="shared" si="2"/>
        <v>0</v>
      </c>
      <c r="S96" s="122">
        <v>0</v>
      </c>
      <c r="T96" s="123">
        <f t="shared" si="3"/>
        <v>0</v>
      </c>
      <c r="AR96" s="124" t="s">
        <v>117</v>
      </c>
      <c r="AT96" s="124" t="s">
        <v>112</v>
      </c>
      <c r="AU96" s="124" t="s">
        <v>15</v>
      </c>
      <c r="AY96" s="12" t="s">
        <v>111</v>
      </c>
      <c r="BE96" s="125">
        <f t="shared" si="4"/>
        <v>0</v>
      </c>
      <c r="BF96" s="125">
        <f t="shared" si="5"/>
        <v>0</v>
      </c>
      <c r="BG96" s="125">
        <f t="shared" si="6"/>
        <v>0</v>
      </c>
      <c r="BH96" s="125">
        <f t="shared" si="7"/>
        <v>0</v>
      </c>
      <c r="BI96" s="125">
        <f t="shared" si="8"/>
        <v>0</v>
      </c>
      <c r="BJ96" s="12" t="s">
        <v>15</v>
      </c>
      <c r="BK96" s="125">
        <f t="shared" si="9"/>
        <v>0</v>
      </c>
      <c r="BL96" s="12" t="s">
        <v>117</v>
      </c>
      <c r="BM96" s="124" t="s">
        <v>150</v>
      </c>
    </row>
    <row r="97" spans="2:65" s="1" customFormat="1" ht="44.25" customHeight="1" x14ac:dyDescent="0.2">
      <c r="B97" s="118"/>
      <c r="C97" s="177" t="s">
        <v>151</v>
      </c>
      <c r="D97" s="177" t="s">
        <v>112</v>
      </c>
      <c r="E97" s="178" t="s">
        <v>152</v>
      </c>
      <c r="F97" s="179" t="s">
        <v>153</v>
      </c>
      <c r="G97" s="180" t="s">
        <v>115</v>
      </c>
      <c r="H97" s="181">
        <v>10</v>
      </c>
      <c r="I97" s="119"/>
      <c r="J97" s="182">
        <f t="shared" si="0"/>
        <v>0</v>
      </c>
      <c r="K97" s="179" t="s">
        <v>116</v>
      </c>
      <c r="L97" s="27"/>
      <c r="M97" s="120" t="s">
        <v>3</v>
      </c>
      <c r="N97" s="121" t="s">
        <v>42</v>
      </c>
      <c r="P97" s="122">
        <f t="shared" si="1"/>
        <v>0</v>
      </c>
      <c r="Q97" s="122">
        <v>0</v>
      </c>
      <c r="R97" s="122">
        <f t="shared" si="2"/>
        <v>0</v>
      </c>
      <c r="S97" s="122">
        <v>0</v>
      </c>
      <c r="T97" s="123">
        <f t="shared" si="3"/>
        <v>0</v>
      </c>
      <c r="AR97" s="124" t="s">
        <v>117</v>
      </c>
      <c r="AT97" s="124" t="s">
        <v>112</v>
      </c>
      <c r="AU97" s="124" t="s">
        <v>15</v>
      </c>
      <c r="AY97" s="12" t="s">
        <v>111</v>
      </c>
      <c r="BE97" s="125">
        <f t="shared" si="4"/>
        <v>0</v>
      </c>
      <c r="BF97" s="125">
        <f t="shared" si="5"/>
        <v>0</v>
      </c>
      <c r="BG97" s="125">
        <f t="shared" si="6"/>
        <v>0</v>
      </c>
      <c r="BH97" s="125">
        <f t="shared" si="7"/>
        <v>0</v>
      </c>
      <c r="BI97" s="125">
        <f t="shared" si="8"/>
        <v>0</v>
      </c>
      <c r="BJ97" s="12" t="s">
        <v>15</v>
      </c>
      <c r="BK97" s="125">
        <f t="shared" si="9"/>
        <v>0</v>
      </c>
      <c r="BL97" s="12" t="s">
        <v>117</v>
      </c>
      <c r="BM97" s="124" t="s">
        <v>154</v>
      </c>
    </row>
    <row r="98" spans="2:65" s="1" customFormat="1" ht="49.15" customHeight="1" x14ac:dyDescent="0.2">
      <c r="B98" s="118"/>
      <c r="C98" s="177" t="s">
        <v>155</v>
      </c>
      <c r="D98" s="177" t="s">
        <v>112</v>
      </c>
      <c r="E98" s="178" t="s">
        <v>156</v>
      </c>
      <c r="F98" s="179" t="s">
        <v>157</v>
      </c>
      <c r="G98" s="180" t="s">
        <v>115</v>
      </c>
      <c r="H98" s="181">
        <v>7</v>
      </c>
      <c r="I98" s="119"/>
      <c r="J98" s="182">
        <f t="shared" si="0"/>
        <v>0</v>
      </c>
      <c r="K98" s="179" t="s">
        <v>116</v>
      </c>
      <c r="L98" s="27"/>
      <c r="M98" s="120" t="s">
        <v>3</v>
      </c>
      <c r="N98" s="121" t="s">
        <v>42</v>
      </c>
      <c r="P98" s="122">
        <f t="shared" si="1"/>
        <v>0</v>
      </c>
      <c r="Q98" s="122">
        <v>0</v>
      </c>
      <c r="R98" s="122">
        <f t="shared" si="2"/>
        <v>0</v>
      </c>
      <c r="S98" s="122">
        <v>0</v>
      </c>
      <c r="T98" s="123">
        <f t="shared" si="3"/>
        <v>0</v>
      </c>
      <c r="AR98" s="124" t="s">
        <v>117</v>
      </c>
      <c r="AT98" s="124" t="s">
        <v>112</v>
      </c>
      <c r="AU98" s="124" t="s">
        <v>15</v>
      </c>
      <c r="AY98" s="12" t="s">
        <v>111</v>
      </c>
      <c r="BE98" s="125">
        <f t="shared" si="4"/>
        <v>0</v>
      </c>
      <c r="BF98" s="125">
        <f t="shared" si="5"/>
        <v>0</v>
      </c>
      <c r="BG98" s="125">
        <f t="shared" si="6"/>
        <v>0</v>
      </c>
      <c r="BH98" s="125">
        <f t="shared" si="7"/>
        <v>0</v>
      </c>
      <c r="BI98" s="125">
        <f t="shared" si="8"/>
        <v>0</v>
      </c>
      <c r="BJ98" s="12" t="s">
        <v>15</v>
      </c>
      <c r="BK98" s="125">
        <f t="shared" si="9"/>
        <v>0</v>
      </c>
      <c r="BL98" s="12" t="s">
        <v>117</v>
      </c>
      <c r="BM98" s="124" t="s">
        <v>158</v>
      </c>
    </row>
    <row r="99" spans="2:65" s="1" customFormat="1" ht="44.25" customHeight="1" x14ac:dyDescent="0.2">
      <c r="B99" s="118"/>
      <c r="C99" s="177" t="s">
        <v>9</v>
      </c>
      <c r="D99" s="177" t="s">
        <v>112</v>
      </c>
      <c r="E99" s="178" t="s">
        <v>159</v>
      </c>
      <c r="F99" s="179" t="s">
        <v>160</v>
      </c>
      <c r="G99" s="180" t="s">
        <v>115</v>
      </c>
      <c r="H99" s="181">
        <v>4</v>
      </c>
      <c r="I99" s="119"/>
      <c r="J99" s="182">
        <f t="shared" si="0"/>
        <v>0</v>
      </c>
      <c r="K99" s="179" t="s">
        <v>116</v>
      </c>
      <c r="L99" s="27"/>
      <c r="M99" s="120" t="s">
        <v>3</v>
      </c>
      <c r="N99" s="121" t="s">
        <v>42</v>
      </c>
      <c r="P99" s="122">
        <f t="shared" si="1"/>
        <v>0</v>
      </c>
      <c r="Q99" s="122">
        <v>0</v>
      </c>
      <c r="R99" s="122">
        <f t="shared" si="2"/>
        <v>0</v>
      </c>
      <c r="S99" s="122">
        <v>0</v>
      </c>
      <c r="T99" s="123">
        <f t="shared" si="3"/>
        <v>0</v>
      </c>
      <c r="AR99" s="124" t="s">
        <v>117</v>
      </c>
      <c r="AT99" s="124" t="s">
        <v>112</v>
      </c>
      <c r="AU99" s="124" t="s">
        <v>15</v>
      </c>
      <c r="AY99" s="12" t="s">
        <v>111</v>
      </c>
      <c r="BE99" s="125">
        <f t="shared" si="4"/>
        <v>0</v>
      </c>
      <c r="BF99" s="125">
        <f t="shared" si="5"/>
        <v>0</v>
      </c>
      <c r="BG99" s="125">
        <f t="shared" si="6"/>
        <v>0</v>
      </c>
      <c r="BH99" s="125">
        <f t="shared" si="7"/>
        <v>0</v>
      </c>
      <c r="BI99" s="125">
        <f t="shared" si="8"/>
        <v>0</v>
      </c>
      <c r="BJ99" s="12" t="s">
        <v>15</v>
      </c>
      <c r="BK99" s="125">
        <f t="shared" si="9"/>
        <v>0</v>
      </c>
      <c r="BL99" s="12" t="s">
        <v>117</v>
      </c>
      <c r="BM99" s="124" t="s">
        <v>161</v>
      </c>
    </row>
    <row r="100" spans="2:65" s="1" customFormat="1" ht="44.25" customHeight="1" x14ac:dyDescent="0.2">
      <c r="B100" s="118"/>
      <c r="C100" s="177" t="s">
        <v>162</v>
      </c>
      <c r="D100" s="177" t="s">
        <v>112</v>
      </c>
      <c r="E100" s="178" t="s">
        <v>163</v>
      </c>
      <c r="F100" s="179" t="s">
        <v>164</v>
      </c>
      <c r="G100" s="180" t="s">
        <v>115</v>
      </c>
      <c r="H100" s="181">
        <v>16</v>
      </c>
      <c r="I100" s="119"/>
      <c r="J100" s="182">
        <f t="shared" si="0"/>
        <v>0</v>
      </c>
      <c r="K100" s="179" t="s">
        <v>116</v>
      </c>
      <c r="L100" s="27"/>
      <c r="M100" s="120" t="s">
        <v>3</v>
      </c>
      <c r="N100" s="121" t="s">
        <v>42</v>
      </c>
      <c r="P100" s="122">
        <f t="shared" si="1"/>
        <v>0</v>
      </c>
      <c r="Q100" s="122">
        <v>0</v>
      </c>
      <c r="R100" s="122">
        <f t="shared" si="2"/>
        <v>0</v>
      </c>
      <c r="S100" s="122">
        <v>0</v>
      </c>
      <c r="T100" s="123">
        <f t="shared" si="3"/>
        <v>0</v>
      </c>
      <c r="AR100" s="124" t="s">
        <v>117</v>
      </c>
      <c r="AT100" s="124" t="s">
        <v>112</v>
      </c>
      <c r="AU100" s="124" t="s">
        <v>15</v>
      </c>
      <c r="AY100" s="12" t="s">
        <v>111</v>
      </c>
      <c r="BE100" s="125">
        <f t="shared" si="4"/>
        <v>0</v>
      </c>
      <c r="BF100" s="125">
        <f t="shared" si="5"/>
        <v>0</v>
      </c>
      <c r="BG100" s="125">
        <f t="shared" si="6"/>
        <v>0</v>
      </c>
      <c r="BH100" s="125">
        <f t="shared" si="7"/>
        <v>0</v>
      </c>
      <c r="BI100" s="125">
        <f t="shared" si="8"/>
        <v>0</v>
      </c>
      <c r="BJ100" s="12" t="s">
        <v>15</v>
      </c>
      <c r="BK100" s="125">
        <f t="shared" si="9"/>
        <v>0</v>
      </c>
      <c r="BL100" s="12" t="s">
        <v>117</v>
      </c>
      <c r="BM100" s="124" t="s">
        <v>165</v>
      </c>
    </row>
    <row r="101" spans="2:65" s="1" customFormat="1" ht="49.15" customHeight="1" x14ac:dyDescent="0.2">
      <c r="B101" s="118"/>
      <c r="C101" s="177" t="s">
        <v>166</v>
      </c>
      <c r="D101" s="177" t="s">
        <v>112</v>
      </c>
      <c r="E101" s="178" t="s">
        <v>167</v>
      </c>
      <c r="F101" s="179" t="s">
        <v>168</v>
      </c>
      <c r="G101" s="180" t="s">
        <v>115</v>
      </c>
      <c r="H101" s="181">
        <v>1</v>
      </c>
      <c r="I101" s="119"/>
      <c r="J101" s="182">
        <f t="shared" si="0"/>
        <v>0</v>
      </c>
      <c r="K101" s="179" t="s">
        <v>116</v>
      </c>
      <c r="L101" s="27"/>
      <c r="M101" s="120" t="s">
        <v>3</v>
      </c>
      <c r="N101" s="121" t="s">
        <v>42</v>
      </c>
      <c r="P101" s="122">
        <f t="shared" si="1"/>
        <v>0</v>
      </c>
      <c r="Q101" s="122">
        <v>0</v>
      </c>
      <c r="R101" s="122">
        <f t="shared" si="2"/>
        <v>0</v>
      </c>
      <c r="S101" s="122">
        <v>0</v>
      </c>
      <c r="T101" s="123">
        <f t="shared" si="3"/>
        <v>0</v>
      </c>
      <c r="AR101" s="124" t="s">
        <v>117</v>
      </c>
      <c r="AT101" s="124" t="s">
        <v>112</v>
      </c>
      <c r="AU101" s="124" t="s">
        <v>15</v>
      </c>
      <c r="AY101" s="12" t="s">
        <v>111</v>
      </c>
      <c r="BE101" s="125">
        <f t="shared" si="4"/>
        <v>0</v>
      </c>
      <c r="BF101" s="125">
        <f t="shared" si="5"/>
        <v>0</v>
      </c>
      <c r="BG101" s="125">
        <f t="shared" si="6"/>
        <v>0</v>
      </c>
      <c r="BH101" s="125">
        <f t="shared" si="7"/>
        <v>0</v>
      </c>
      <c r="BI101" s="125">
        <f t="shared" si="8"/>
        <v>0</v>
      </c>
      <c r="BJ101" s="12" t="s">
        <v>15</v>
      </c>
      <c r="BK101" s="125">
        <f t="shared" si="9"/>
        <v>0</v>
      </c>
      <c r="BL101" s="12" t="s">
        <v>117</v>
      </c>
      <c r="BM101" s="124" t="s">
        <v>169</v>
      </c>
    </row>
    <row r="102" spans="2:65" s="1" customFormat="1" ht="49.15" customHeight="1" x14ac:dyDescent="0.2">
      <c r="B102" s="118"/>
      <c r="C102" s="177" t="s">
        <v>170</v>
      </c>
      <c r="D102" s="177" t="s">
        <v>112</v>
      </c>
      <c r="E102" s="178" t="s">
        <v>171</v>
      </c>
      <c r="F102" s="179" t="s">
        <v>172</v>
      </c>
      <c r="G102" s="180" t="s">
        <v>115</v>
      </c>
      <c r="H102" s="181">
        <v>12</v>
      </c>
      <c r="I102" s="119"/>
      <c r="J102" s="182">
        <f t="shared" si="0"/>
        <v>0</v>
      </c>
      <c r="K102" s="179" t="s">
        <v>116</v>
      </c>
      <c r="L102" s="27"/>
      <c r="M102" s="120" t="s">
        <v>3</v>
      </c>
      <c r="N102" s="121" t="s">
        <v>42</v>
      </c>
      <c r="P102" s="122">
        <f t="shared" si="1"/>
        <v>0</v>
      </c>
      <c r="Q102" s="122">
        <v>0</v>
      </c>
      <c r="R102" s="122">
        <f t="shared" si="2"/>
        <v>0</v>
      </c>
      <c r="S102" s="122">
        <v>0</v>
      </c>
      <c r="T102" s="123">
        <f t="shared" si="3"/>
        <v>0</v>
      </c>
      <c r="AR102" s="124" t="s">
        <v>117</v>
      </c>
      <c r="AT102" s="124" t="s">
        <v>112</v>
      </c>
      <c r="AU102" s="124" t="s">
        <v>15</v>
      </c>
      <c r="AY102" s="12" t="s">
        <v>111</v>
      </c>
      <c r="BE102" s="125">
        <f t="shared" si="4"/>
        <v>0</v>
      </c>
      <c r="BF102" s="125">
        <f t="shared" si="5"/>
        <v>0</v>
      </c>
      <c r="BG102" s="125">
        <f t="shared" si="6"/>
        <v>0</v>
      </c>
      <c r="BH102" s="125">
        <f t="shared" si="7"/>
        <v>0</v>
      </c>
      <c r="BI102" s="125">
        <f t="shared" si="8"/>
        <v>0</v>
      </c>
      <c r="BJ102" s="12" t="s">
        <v>15</v>
      </c>
      <c r="BK102" s="125">
        <f t="shared" si="9"/>
        <v>0</v>
      </c>
      <c r="BL102" s="12" t="s">
        <v>117</v>
      </c>
      <c r="BM102" s="124" t="s">
        <v>173</v>
      </c>
    </row>
    <row r="103" spans="2:65" s="1" customFormat="1" ht="44.25" customHeight="1" x14ac:dyDescent="0.2">
      <c r="B103" s="118"/>
      <c r="C103" s="177" t="s">
        <v>174</v>
      </c>
      <c r="D103" s="177" t="s">
        <v>112</v>
      </c>
      <c r="E103" s="178" t="s">
        <v>175</v>
      </c>
      <c r="F103" s="179" t="s">
        <v>176</v>
      </c>
      <c r="G103" s="180" t="s">
        <v>115</v>
      </c>
      <c r="H103" s="181">
        <v>1</v>
      </c>
      <c r="I103" s="119"/>
      <c r="J103" s="182">
        <f t="shared" si="0"/>
        <v>0</v>
      </c>
      <c r="K103" s="179" t="s">
        <v>116</v>
      </c>
      <c r="L103" s="27"/>
      <c r="M103" s="120" t="s">
        <v>3</v>
      </c>
      <c r="N103" s="121" t="s">
        <v>42</v>
      </c>
      <c r="P103" s="122">
        <f t="shared" si="1"/>
        <v>0</v>
      </c>
      <c r="Q103" s="122">
        <v>0</v>
      </c>
      <c r="R103" s="122">
        <f t="shared" si="2"/>
        <v>0</v>
      </c>
      <c r="S103" s="122">
        <v>0</v>
      </c>
      <c r="T103" s="123">
        <f t="shared" si="3"/>
        <v>0</v>
      </c>
      <c r="AR103" s="124" t="s">
        <v>117</v>
      </c>
      <c r="AT103" s="124" t="s">
        <v>112</v>
      </c>
      <c r="AU103" s="124" t="s">
        <v>15</v>
      </c>
      <c r="AY103" s="12" t="s">
        <v>111</v>
      </c>
      <c r="BE103" s="125">
        <f t="shared" si="4"/>
        <v>0</v>
      </c>
      <c r="BF103" s="125">
        <f t="shared" si="5"/>
        <v>0</v>
      </c>
      <c r="BG103" s="125">
        <f t="shared" si="6"/>
        <v>0</v>
      </c>
      <c r="BH103" s="125">
        <f t="shared" si="7"/>
        <v>0</v>
      </c>
      <c r="BI103" s="125">
        <f t="shared" si="8"/>
        <v>0</v>
      </c>
      <c r="BJ103" s="12" t="s">
        <v>15</v>
      </c>
      <c r="BK103" s="125">
        <f t="shared" si="9"/>
        <v>0</v>
      </c>
      <c r="BL103" s="12" t="s">
        <v>117</v>
      </c>
      <c r="BM103" s="124" t="s">
        <v>177</v>
      </c>
    </row>
    <row r="104" spans="2:65" s="1" customFormat="1" ht="44.25" customHeight="1" x14ac:dyDescent="0.2">
      <c r="B104" s="118"/>
      <c r="C104" s="177" t="s">
        <v>178</v>
      </c>
      <c r="D104" s="177" t="s">
        <v>112</v>
      </c>
      <c r="E104" s="178" t="s">
        <v>179</v>
      </c>
      <c r="F104" s="179" t="s">
        <v>180</v>
      </c>
      <c r="G104" s="180" t="s">
        <v>115</v>
      </c>
      <c r="H104" s="181">
        <v>5</v>
      </c>
      <c r="I104" s="119"/>
      <c r="J104" s="182">
        <f t="shared" si="0"/>
        <v>0</v>
      </c>
      <c r="K104" s="179" t="s">
        <v>116</v>
      </c>
      <c r="L104" s="27"/>
      <c r="M104" s="120" t="s">
        <v>3</v>
      </c>
      <c r="N104" s="121" t="s">
        <v>42</v>
      </c>
      <c r="P104" s="122">
        <f t="shared" si="1"/>
        <v>0</v>
      </c>
      <c r="Q104" s="122">
        <v>0</v>
      </c>
      <c r="R104" s="122">
        <f t="shared" si="2"/>
        <v>0</v>
      </c>
      <c r="S104" s="122">
        <v>0</v>
      </c>
      <c r="T104" s="123">
        <f t="shared" si="3"/>
        <v>0</v>
      </c>
      <c r="AR104" s="124" t="s">
        <v>117</v>
      </c>
      <c r="AT104" s="124" t="s">
        <v>112</v>
      </c>
      <c r="AU104" s="124" t="s">
        <v>15</v>
      </c>
      <c r="AY104" s="12" t="s">
        <v>111</v>
      </c>
      <c r="BE104" s="125">
        <f t="shared" si="4"/>
        <v>0</v>
      </c>
      <c r="BF104" s="125">
        <f t="shared" si="5"/>
        <v>0</v>
      </c>
      <c r="BG104" s="125">
        <f t="shared" si="6"/>
        <v>0</v>
      </c>
      <c r="BH104" s="125">
        <f t="shared" si="7"/>
        <v>0</v>
      </c>
      <c r="BI104" s="125">
        <f t="shared" si="8"/>
        <v>0</v>
      </c>
      <c r="BJ104" s="12" t="s">
        <v>15</v>
      </c>
      <c r="BK104" s="125">
        <f t="shared" si="9"/>
        <v>0</v>
      </c>
      <c r="BL104" s="12" t="s">
        <v>117</v>
      </c>
      <c r="BM104" s="124" t="s">
        <v>181</v>
      </c>
    </row>
    <row r="105" spans="2:65" s="1" customFormat="1" ht="55.5" customHeight="1" x14ac:dyDescent="0.2">
      <c r="B105" s="118"/>
      <c r="C105" s="177" t="s">
        <v>182</v>
      </c>
      <c r="D105" s="177" t="s">
        <v>112</v>
      </c>
      <c r="E105" s="178" t="s">
        <v>183</v>
      </c>
      <c r="F105" s="179" t="s">
        <v>184</v>
      </c>
      <c r="G105" s="180" t="s">
        <v>115</v>
      </c>
      <c r="H105" s="181">
        <v>33</v>
      </c>
      <c r="I105" s="119"/>
      <c r="J105" s="182">
        <f t="shared" si="0"/>
        <v>0</v>
      </c>
      <c r="K105" s="179" t="s">
        <v>116</v>
      </c>
      <c r="L105" s="27"/>
      <c r="M105" s="120" t="s">
        <v>3</v>
      </c>
      <c r="N105" s="121" t="s">
        <v>42</v>
      </c>
      <c r="P105" s="122">
        <f t="shared" si="1"/>
        <v>0</v>
      </c>
      <c r="Q105" s="122">
        <v>0</v>
      </c>
      <c r="R105" s="122">
        <f t="shared" si="2"/>
        <v>0</v>
      </c>
      <c r="S105" s="122">
        <v>0</v>
      </c>
      <c r="T105" s="123">
        <f t="shared" si="3"/>
        <v>0</v>
      </c>
      <c r="AR105" s="124" t="s">
        <v>117</v>
      </c>
      <c r="AT105" s="124" t="s">
        <v>112</v>
      </c>
      <c r="AU105" s="124" t="s">
        <v>15</v>
      </c>
      <c r="AY105" s="12" t="s">
        <v>111</v>
      </c>
      <c r="BE105" s="125">
        <f t="shared" si="4"/>
        <v>0</v>
      </c>
      <c r="BF105" s="125">
        <f t="shared" si="5"/>
        <v>0</v>
      </c>
      <c r="BG105" s="125">
        <f t="shared" si="6"/>
        <v>0</v>
      </c>
      <c r="BH105" s="125">
        <f t="shared" si="7"/>
        <v>0</v>
      </c>
      <c r="BI105" s="125">
        <f t="shared" si="8"/>
        <v>0</v>
      </c>
      <c r="BJ105" s="12" t="s">
        <v>15</v>
      </c>
      <c r="BK105" s="125">
        <f t="shared" si="9"/>
        <v>0</v>
      </c>
      <c r="BL105" s="12" t="s">
        <v>117</v>
      </c>
      <c r="BM105" s="124" t="s">
        <v>185</v>
      </c>
    </row>
    <row r="106" spans="2:65" s="1" customFormat="1" ht="49.15" customHeight="1" x14ac:dyDescent="0.2">
      <c r="B106" s="118"/>
      <c r="C106" s="177" t="s">
        <v>186</v>
      </c>
      <c r="D106" s="177" t="s">
        <v>112</v>
      </c>
      <c r="E106" s="178" t="s">
        <v>187</v>
      </c>
      <c r="F106" s="179" t="s">
        <v>188</v>
      </c>
      <c r="G106" s="180" t="s">
        <v>115</v>
      </c>
      <c r="H106" s="181">
        <v>7</v>
      </c>
      <c r="I106" s="119"/>
      <c r="J106" s="182">
        <f t="shared" si="0"/>
        <v>0</v>
      </c>
      <c r="K106" s="179" t="s">
        <v>116</v>
      </c>
      <c r="L106" s="27"/>
      <c r="M106" s="120" t="s">
        <v>3</v>
      </c>
      <c r="N106" s="121" t="s">
        <v>42</v>
      </c>
      <c r="P106" s="122">
        <f t="shared" si="1"/>
        <v>0</v>
      </c>
      <c r="Q106" s="122">
        <v>0</v>
      </c>
      <c r="R106" s="122">
        <f t="shared" si="2"/>
        <v>0</v>
      </c>
      <c r="S106" s="122">
        <v>0</v>
      </c>
      <c r="T106" s="123">
        <f t="shared" si="3"/>
        <v>0</v>
      </c>
      <c r="AR106" s="124" t="s">
        <v>117</v>
      </c>
      <c r="AT106" s="124" t="s">
        <v>112</v>
      </c>
      <c r="AU106" s="124" t="s">
        <v>15</v>
      </c>
      <c r="AY106" s="12" t="s">
        <v>111</v>
      </c>
      <c r="BE106" s="125">
        <f t="shared" si="4"/>
        <v>0</v>
      </c>
      <c r="BF106" s="125">
        <f t="shared" si="5"/>
        <v>0</v>
      </c>
      <c r="BG106" s="125">
        <f t="shared" si="6"/>
        <v>0</v>
      </c>
      <c r="BH106" s="125">
        <f t="shared" si="7"/>
        <v>0</v>
      </c>
      <c r="BI106" s="125">
        <f t="shared" si="8"/>
        <v>0</v>
      </c>
      <c r="BJ106" s="12" t="s">
        <v>15</v>
      </c>
      <c r="BK106" s="125">
        <f t="shared" si="9"/>
        <v>0</v>
      </c>
      <c r="BL106" s="12" t="s">
        <v>117</v>
      </c>
      <c r="BM106" s="124" t="s">
        <v>189</v>
      </c>
    </row>
    <row r="107" spans="2:65" s="1" customFormat="1" ht="44.25" customHeight="1" x14ac:dyDescent="0.2">
      <c r="B107" s="118"/>
      <c r="C107" s="177" t="s">
        <v>190</v>
      </c>
      <c r="D107" s="177" t="s">
        <v>112</v>
      </c>
      <c r="E107" s="178" t="s">
        <v>191</v>
      </c>
      <c r="F107" s="179" t="s">
        <v>192</v>
      </c>
      <c r="G107" s="180" t="s">
        <v>115</v>
      </c>
      <c r="H107" s="181">
        <v>1</v>
      </c>
      <c r="I107" s="119"/>
      <c r="J107" s="182">
        <f t="shared" si="0"/>
        <v>0</v>
      </c>
      <c r="K107" s="179" t="s">
        <v>116</v>
      </c>
      <c r="L107" s="27"/>
      <c r="M107" s="120" t="s">
        <v>3</v>
      </c>
      <c r="N107" s="121" t="s">
        <v>42</v>
      </c>
      <c r="P107" s="122">
        <f t="shared" si="1"/>
        <v>0</v>
      </c>
      <c r="Q107" s="122">
        <v>0</v>
      </c>
      <c r="R107" s="122">
        <f t="shared" si="2"/>
        <v>0</v>
      </c>
      <c r="S107" s="122">
        <v>0</v>
      </c>
      <c r="T107" s="123">
        <f t="shared" si="3"/>
        <v>0</v>
      </c>
      <c r="AR107" s="124" t="s">
        <v>117</v>
      </c>
      <c r="AT107" s="124" t="s">
        <v>112</v>
      </c>
      <c r="AU107" s="124" t="s">
        <v>15</v>
      </c>
      <c r="AY107" s="12" t="s">
        <v>111</v>
      </c>
      <c r="BE107" s="125">
        <f t="shared" si="4"/>
        <v>0</v>
      </c>
      <c r="BF107" s="125">
        <f t="shared" si="5"/>
        <v>0</v>
      </c>
      <c r="BG107" s="125">
        <f t="shared" si="6"/>
        <v>0</v>
      </c>
      <c r="BH107" s="125">
        <f t="shared" si="7"/>
        <v>0</v>
      </c>
      <c r="BI107" s="125">
        <f t="shared" si="8"/>
        <v>0</v>
      </c>
      <c r="BJ107" s="12" t="s">
        <v>15</v>
      </c>
      <c r="BK107" s="125">
        <f t="shared" si="9"/>
        <v>0</v>
      </c>
      <c r="BL107" s="12" t="s">
        <v>117</v>
      </c>
      <c r="BM107" s="124" t="s">
        <v>193</v>
      </c>
    </row>
    <row r="108" spans="2:65" s="1" customFormat="1" ht="44.25" customHeight="1" x14ac:dyDescent="0.2">
      <c r="B108" s="118"/>
      <c r="C108" s="177" t="s">
        <v>8</v>
      </c>
      <c r="D108" s="177" t="s">
        <v>112</v>
      </c>
      <c r="E108" s="178" t="s">
        <v>194</v>
      </c>
      <c r="F108" s="179" t="s">
        <v>195</v>
      </c>
      <c r="G108" s="180" t="s">
        <v>115</v>
      </c>
      <c r="H108" s="181">
        <v>7</v>
      </c>
      <c r="I108" s="119"/>
      <c r="J108" s="182">
        <f t="shared" si="0"/>
        <v>0</v>
      </c>
      <c r="K108" s="179" t="s">
        <v>116</v>
      </c>
      <c r="L108" s="27"/>
      <c r="M108" s="120" t="s">
        <v>3</v>
      </c>
      <c r="N108" s="121" t="s">
        <v>42</v>
      </c>
      <c r="P108" s="122">
        <f t="shared" si="1"/>
        <v>0</v>
      </c>
      <c r="Q108" s="122">
        <v>0</v>
      </c>
      <c r="R108" s="122">
        <f t="shared" si="2"/>
        <v>0</v>
      </c>
      <c r="S108" s="122">
        <v>0</v>
      </c>
      <c r="T108" s="123">
        <f t="shared" si="3"/>
        <v>0</v>
      </c>
      <c r="AR108" s="124" t="s">
        <v>117</v>
      </c>
      <c r="AT108" s="124" t="s">
        <v>112</v>
      </c>
      <c r="AU108" s="124" t="s">
        <v>15</v>
      </c>
      <c r="AY108" s="12" t="s">
        <v>111</v>
      </c>
      <c r="BE108" s="125">
        <f t="shared" si="4"/>
        <v>0</v>
      </c>
      <c r="BF108" s="125">
        <f t="shared" si="5"/>
        <v>0</v>
      </c>
      <c r="BG108" s="125">
        <f t="shared" si="6"/>
        <v>0</v>
      </c>
      <c r="BH108" s="125">
        <f t="shared" si="7"/>
        <v>0</v>
      </c>
      <c r="BI108" s="125">
        <f t="shared" si="8"/>
        <v>0</v>
      </c>
      <c r="BJ108" s="12" t="s">
        <v>15</v>
      </c>
      <c r="BK108" s="125">
        <f t="shared" si="9"/>
        <v>0</v>
      </c>
      <c r="BL108" s="12" t="s">
        <v>117</v>
      </c>
      <c r="BM108" s="124" t="s">
        <v>196</v>
      </c>
    </row>
    <row r="109" spans="2:65" s="1" customFormat="1" ht="49.15" customHeight="1" x14ac:dyDescent="0.2">
      <c r="B109" s="118"/>
      <c r="C109" s="177" t="s">
        <v>197</v>
      </c>
      <c r="D109" s="177" t="s">
        <v>112</v>
      </c>
      <c r="E109" s="178" t="s">
        <v>198</v>
      </c>
      <c r="F109" s="179" t="s">
        <v>199</v>
      </c>
      <c r="G109" s="180" t="s">
        <v>115</v>
      </c>
      <c r="H109" s="181">
        <v>9</v>
      </c>
      <c r="I109" s="119"/>
      <c r="J109" s="182">
        <f t="shared" si="0"/>
        <v>0</v>
      </c>
      <c r="K109" s="179" t="s">
        <v>116</v>
      </c>
      <c r="L109" s="27"/>
      <c r="M109" s="120" t="s">
        <v>3</v>
      </c>
      <c r="N109" s="121" t="s">
        <v>42</v>
      </c>
      <c r="P109" s="122">
        <f t="shared" si="1"/>
        <v>0</v>
      </c>
      <c r="Q109" s="122">
        <v>0</v>
      </c>
      <c r="R109" s="122">
        <f t="shared" si="2"/>
        <v>0</v>
      </c>
      <c r="S109" s="122">
        <v>0</v>
      </c>
      <c r="T109" s="123">
        <f t="shared" si="3"/>
        <v>0</v>
      </c>
      <c r="AR109" s="124" t="s">
        <v>117</v>
      </c>
      <c r="AT109" s="124" t="s">
        <v>112</v>
      </c>
      <c r="AU109" s="124" t="s">
        <v>15</v>
      </c>
      <c r="AY109" s="12" t="s">
        <v>111</v>
      </c>
      <c r="BE109" s="125">
        <f t="shared" si="4"/>
        <v>0</v>
      </c>
      <c r="BF109" s="125">
        <f t="shared" si="5"/>
        <v>0</v>
      </c>
      <c r="BG109" s="125">
        <f t="shared" si="6"/>
        <v>0</v>
      </c>
      <c r="BH109" s="125">
        <f t="shared" si="7"/>
        <v>0</v>
      </c>
      <c r="BI109" s="125">
        <f t="shared" si="8"/>
        <v>0</v>
      </c>
      <c r="BJ109" s="12" t="s">
        <v>15</v>
      </c>
      <c r="BK109" s="125">
        <f t="shared" si="9"/>
        <v>0</v>
      </c>
      <c r="BL109" s="12" t="s">
        <v>117</v>
      </c>
      <c r="BM109" s="124" t="s">
        <v>200</v>
      </c>
    </row>
    <row r="110" spans="2:65" s="1" customFormat="1" ht="44.25" customHeight="1" x14ac:dyDescent="0.2">
      <c r="B110" s="118"/>
      <c r="C110" s="177" t="s">
        <v>201</v>
      </c>
      <c r="D110" s="177" t="s">
        <v>112</v>
      </c>
      <c r="E110" s="178" t="s">
        <v>202</v>
      </c>
      <c r="F110" s="179" t="s">
        <v>203</v>
      </c>
      <c r="G110" s="180" t="s">
        <v>115</v>
      </c>
      <c r="H110" s="181">
        <v>70</v>
      </c>
      <c r="I110" s="119"/>
      <c r="J110" s="182">
        <f t="shared" si="0"/>
        <v>0</v>
      </c>
      <c r="K110" s="179" t="s">
        <v>116</v>
      </c>
      <c r="L110" s="27"/>
      <c r="M110" s="120" t="s">
        <v>3</v>
      </c>
      <c r="N110" s="121" t="s">
        <v>42</v>
      </c>
      <c r="P110" s="122">
        <f t="shared" si="1"/>
        <v>0</v>
      </c>
      <c r="Q110" s="122">
        <v>0</v>
      </c>
      <c r="R110" s="122">
        <f t="shared" si="2"/>
        <v>0</v>
      </c>
      <c r="S110" s="122">
        <v>0</v>
      </c>
      <c r="T110" s="123">
        <f t="shared" si="3"/>
        <v>0</v>
      </c>
      <c r="AR110" s="124" t="s">
        <v>117</v>
      </c>
      <c r="AT110" s="124" t="s">
        <v>112</v>
      </c>
      <c r="AU110" s="124" t="s">
        <v>15</v>
      </c>
      <c r="AY110" s="12" t="s">
        <v>111</v>
      </c>
      <c r="BE110" s="125">
        <f t="shared" si="4"/>
        <v>0</v>
      </c>
      <c r="BF110" s="125">
        <f t="shared" si="5"/>
        <v>0</v>
      </c>
      <c r="BG110" s="125">
        <f t="shared" si="6"/>
        <v>0</v>
      </c>
      <c r="BH110" s="125">
        <f t="shared" si="7"/>
        <v>0</v>
      </c>
      <c r="BI110" s="125">
        <f t="shared" si="8"/>
        <v>0</v>
      </c>
      <c r="BJ110" s="12" t="s">
        <v>15</v>
      </c>
      <c r="BK110" s="125">
        <f t="shared" si="9"/>
        <v>0</v>
      </c>
      <c r="BL110" s="12" t="s">
        <v>117</v>
      </c>
      <c r="BM110" s="124" t="s">
        <v>204</v>
      </c>
    </row>
    <row r="111" spans="2:65" s="1" customFormat="1" ht="44.25" customHeight="1" x14ac:dyDescent="0.2">
      <c r="B111" s="118"/>
      <c r="C111" s="177" t="s">
        <v>205</v>
      </c>
      <c r="D111" s="177" t="s">
        <v>112</v>
      </c>
      <c r="E111" s="178" t="s">
        <v>206</v>
      </c>
      <c r="F111" s="179" t="s">
        <v>207</v>
      </c>
      <c r="G111" s="180" t="s">
        <v>115</v>
      </c>
      <c r="H111" s="181">
        <v>110</v>
      </c>
      <c r="I111" s="119"/>
      <c r="J111" s="182">
        <f t="shared" si="0"/>
        <v>0</v>
      </c>
      <c r="K111" s="179" t="s">
        <v>116</v>
      </c>
      <c r="L111" s="27"/>
      <c r="M111" s="120" t="s">
        <v>3</v>
      </c>
      <c r="N111" s="121" t="s">
        <v>42</v>
      </c>
      <c r="P111" s="122">
        <f t="shared" si="1"/>
        <v>0</v>
      </c>
      <c r="Q111" s="122">
        <v>0</v>
      </c>
      <c r="R111" s="122">
        <f t="shared" si="2"/>
        <v>0</v>
      </c>
      <c r="S111" s="122">
        <v>0</v>
      </c>
      <c r="T111" s="123">
        <f t="shared" si="3"/>
        <v>0</v>
      </c>
      <c r="AR111" s="124" t="s">
        <v>117</v>
      </c>
      <c r="AT111" s="124" t="s">
        <v>112</v>
      </c>
      <c r="AU111" s="124" t="s">
        <v>15</v>
      </c>
      <c r="AY111" s="12" t="s">
        <v>111</v>
      </c>
      <c r="BE111" s="125">
        <f t="shared" si="4"/>
        <v>0</v>
      </c>
      <c r="BF111" s="125">
        <f t="shared" si="5"/>
        <v>0</v>
      </c>
      <c r="BG111" s="125">
        <f t="shared" si="6"/>
        <v>0</v>
      </c>
      <c r="BH111" s="125">
        <f t="shared" si="7"/>
        <v>0</v>
      </c>
      <c r="BI111" s="125">
        <f t="shared" si="8"/>
        <v>0</v>
      </c>
      <c r="BJ111" s="12" t="s">
        <v>15</v>
      </c>
      <c r="BK111" s="125">
        <f t="shared" si="9"/>
        <v>0</v>
      </c>
      <c r="BL111" s="12" t="s">
        <v>117</v>
      </c>
      <c r="BM111" s="124" t="s">
        <v>208</v>
      </c>
    </row>
    <row r="112" spans="2:65" s="1" customFormat="1" ht="44.25" customHeight="1" x14ac:dyDescent="0.2">
      <c r="B112" s="118"/>
      <c r="C112" s="177" t="s">
        <v>209</v>
      </c>
      <c r="D112" s="177" t="s">
        <v>112</v>
      </c>
      <c r="E112" s="178" t="s">
        <v>210</v>
      </c>
      <c r="F112" s="179" t="s">
        <v>211</v>
      </c>
      <c r="G112" s="180" t="s">
        <v>115</v>
      </c>
      <c r="H112" s="181">
        <v>13</v>
      </c>
      <c r="I112" s="119"/>
      <c r="J112" s="182">
        <f t="shared" si="0"/>
        <v>0</v>
      </c>
      <c r="K112" s="179" t="s">
        <v>116</v>
      </c>
      <c r="L112" s="27"/>
      <c r="M112" s="120" t="s">
        <v>3</v>
      </c>
      <c r="N112" s="121" t="s">
        <v>42</v>
      </c>
      <c r="P112" s="122">
        <f t="shared" si="1"/>
        <v>0</v>
      </c>
      <c r="Q112" s="122">
        <v>0</v>
      </c>
      <c r="R112" s="122">
        <f t="shared" si="2"/>
        <v>0</v>
      </c>
      <c r="S112" s="122">
        <v>0</v>
      </c>
      <c r="T112" s="123">
        <f t="shared" si="3"/>
        <v>0</v>
      </c>
      <c r="AR112" s="124" t="s">
        <v>117</v>
      </c>
      <c r="AT112" s="124" t="s">
        <v>112</v>
      </c>
      <c r="AU112" s="124" t="s">
        <v>15</v>
      </c>
      <c r="AY112" s="12" t="s">
        <v>111</v>
      </c>
      <c r="BE112" s="125">
        <f t="shared" si="4"/>
        <v>0</v>
      </c>
      <c r="BF112" s="125">
        <f t="shared" si="5"/>
        <v>0</v>
      </c>
      <c r="BG112" s="125">
        <f t="shared" si="6"/>
        <v>0</v>
      </c>
      <c r="BH112" s="125">
        <f t="shared" si="7"/>
        <v>0</v>
      </c>
      <c r="BI112" s="125">
        <f t="shared" si="8"/>
        <v>0</v>
      </c>
      <c r="BJ112" s="12" t="s">
        <v>15</v>
      </c>
      <c r="BK112" s="125">
        <f t="shared" si="9"/>
        <v>0</v>
      </c>
      <c r="BL112" s="12" t="s">
        <v>117</v>
      </c>
      <c r="BM112" s="124" t="s">
        <v>212</v>
      </c>
    </row>
    <row r="113" spans="2:65" s="1" customFormat="1" ht="44.25" customHeight="1" x14ac:dyDescent="0.2">
      <c r="B113" s="118"/>
      <c r="C113" s="177" t="s">
        <v>213</v>
      </c>
      <c r="D113" s="177" t="s">
        <v>112</v>
      </c>
      <c r="E113" s="178" t="s">
        <v>214</v>
      </c>
      <c r="F113" s="179" t="s">
        <v>215</v>
      </c>
      <c r="G113" s="180" t="s">
        <v>115</v>
      </c>
      <c r="H113" s="181">
        <v>28</v>
      </c>
      <c r="I113" s="119"/>
      <c r="J113" s="182">
        <f t="shared" si="0"/>
        <v>0</v>
      </c>
      <c r="K113" s="179" t="s">
        <v>116</v>
      </c>
      <c r="L113" s="27"/>
      <c r="M113" s="120" t="s">
        <v>3</v>
      </c>
      <c r="N113" s="121" t="s">
        <v>42</v>
      </c>
      <c r="P113" s="122">
        <f t="shared" si="1"/>
        <v>0</v>
      </c>
      <c r="Q113" s="122">
        <v>0</v>
      </c>
      <c r="R113" s="122">
        <f t="shared" si="2"/>
        <v>0</v>
      </c>
      <c r="S113" s="122">
        <v>0</v>
      </c>
      <c r="T113" s="123">
        <f t="shared" si="3"/>
        <v>0</v>
      </c>
      <c r="AR113" s="124" t="s">
        <v>117</v>
      </c>
      <c r="AT113" s="124" t="s">
        <v>112</v>
      </c>
      <c r="AU113" s="124" t="s">
        <v>15</v>
      </c>
      <c r="AY113" s="12" t="s">
        <v>111</v>
      </c>
      <c r="BE113" s="125">
        <f t="shared" si="4"/>
        <v>0</v>
      </c>
      <c r="BF113" s="125">
        <f t="shared" si="5"/>
        <v>0</v>
      </c>
      <c r="BG113" s="125">
        <f t="shared" si="6"/>
        <v>0</v>
      </c>
      <c r="BH113" s="125">
        <f t="shared" si="7"/>
        <v>0</v>
      </c>
      <c r="BI113" s="125">
        <f t="shared" si="8"/>
        <v>0</v>
      </c>
      <c r="BJ113" s="12" t="s">
        <v>15</v>
      </c>
      <c r="BK113" s="125">
        <f t="shared" si="9"/>
        <v>0</v>
      </c>
      <c r="BL113" s="12" t="s">
        <v>117</v>
      </c>
      <c r="BM113" s="124" t="s">
        <v>216</v>
      </c>
    </row>
    <row r="114" spans="2:65" s="1" customFormat="1" ht="44.25" customHeight="1" x14ac:dyDescent="0.2">
      <c r="B114" s="118"/>
      <c r="C114" s="177" t="s">
        <v>217</v>
      </c>
      <c r="D114" s="177" t="s">
        <v>112</v>
      </c>
      <c r="E114" s="178" t="s">
        <v>218</v>
      </c>
      <c r="F114" s="179" t="s">
        <v>219</v>
      </c>
      <c r="G114" s="180" t="s">
        <v>115</v>
      </c>
      <c r="H114" s="181">
        <v>75</v>
      </c>
      <c r="I114" s="119"/>
      <c r="J114" s="182">
        <f t="shared" si="0"/>
        <v>0</v>
      </c>
      <c r="K114" s="179" t="s">
        <v>116</v>
      </c>
      <c r="L114" s="27"/>
      <c r="M114" s="120" t="s">
        <v>3</v>
      </c>
      <c r="N114" s="121" t="s">
        <v>42</v>
      </c>
      <c r="P114" s="122">
        <f t="shared" si="1"/>
        <v>0</v>
      </c>
      <c r="Q114" s="122">
        <v>0</v>
      </c>
      <c r="R114" s="122">
        <f t="shared" si="2"/>
        <v>0</v>
      </c>
      <c r="S114" s="122">
        <v>0</v>
      </c>
      <c r="T114" s="123">
        <f t="shared" si="3"/>
        <v>0</v>
      </c>
      <c r="AR114" s="124" t="s">
        <v>117</v>
      </c>
      <c r="AT114" s="124" t="s">
        <v>112</v>
      </c>
      <c r="AU114" s="124" t="s">
        <v>15</v>
      </c>
      <c r="AY114" s="12" t="s">
        <v>111</v>
      </c>
      <c r="BE114" s="125">
        <f t="shared" si="4"/>
        <v>0</v>
      </c>
      <c r="BF114" s="125">
        <f t="shared" si="5"/>
        <v>0</v>
      </c>
      <c r="BG114" s="125">
        <f t="shared" si="6"/>
        <v>0</v>
      </c>
      <c r="BH114" s="125">
        <f t="shared" si="7"/>
        <v>0</v>
      </c>
      <c r="BI114" s="125">
        <f t="shared" si="8"/>
        <v>0</v>
      </c>
      <c r="BJ114" s="12" t="s">
        <v>15</v>
      </c>
      <c r="BK114" s="125">
        <f t="shared" si="9"/>
        <v>0</v>
      </c>
      <c r="BL114" s="12" t="s">
        <v>117</v>
      </c>
      <c r="BM114" s="124" t="s">
        <v>220</v>
      </c>
    </row>
    <row r="115" spans="2:65" s="1" customFormat="1" ht="44.25" customHeight="1" x14ac:dyDescent="0.2">
      <c r="B115" s="118"/>
      <c r="C115" s="177" t="s">
        <v>221</v>
      </c>
      <c r="D115" s="177" t="s">
        <v>112</v>
      </c>
      <c r="E115" s="178" t="s">
        <v>222</v>
      </c>
      <c r="F115" s="179" t="s">
        <v>223</v>
      </c>
      <c r="G115" s="180" t="s">
        <v>115</v>
      </c>
      <c r="H115" s="181">
        <v>40</v>
      </c>
      <c r="I115" s="119"/>
      <c r="J115" s="182">
        <f t="shared" si="0"/>
        <v>0</v>
      </c>
      <c r="K115" s="179" t="s">
        <v>116</v>
      </c>
      <c r="L115" s="27"/>
      <c r="M115" s="120" t="s">
        <v>3</v>
      </c>
      <c r="N115" s="121" t="s">
        <v>42</v>
      </c>
      <c r="P115" s="122">
        <f t="shared" si="1"/>
        <v>0</v>
      </c>
      <c r="Q115" s="122">
        <v>0</v>
      </c>
      <c r="R115" s="122">
        <f t="shared" si="2"/>
        <v>0</v>
      </c>
      <c r="S115" s="122">
        <v>0</v>
      </c>
      <c r="T115" s="123">
        <f t="shared" si="3"/>
        <v>0</v>
      </c>
      <c r="AR115" s="124" t="s">
        <v>117</v>
      </c>
      <c r="AT115" s="124" t="s">
        <v>112</v>
      </c>
      <c r="AU115" s="124" t="s">
        <v>15</v>
      </c>
      <c r="AY115" s="12" t="s">
        <v>111</v>
      </c>
      <c r="BE115" s="125">
        <f t="shared" si="4"/>
        <v>0</v>
      </c>
      <c r="BF115" s="125">
        <f t="shared" si="5"/>
        <v>0</v>
      </c>
      <c r="BG115" s="125">
        <f t="shared" si="6"/>
        <v>0</v>
      </c>
      <c r="BH115" s="125">
        <f t="shared" si="7"/>
        <v>0</v>
      </c>
      <c r="BI115" s="125">
        <f t="shared" si="8"/>
        <v>0</v>
      </c>
      <c r="BJ115" s="12" t="s">
        <v>15</v>
      </c>
      <c r="BK115" s="125">
        <f t="shared" si="9"/>
        <v>0</v>
      </c>
      <c r="BL115" s="12" t="s">
        <v>117</v>
      </c>
      <c r="BM115" s="124" t="s">
        <v>224</v>
      </c>
    </row>
    <row r="116" spans="2:65" s="1" customFormat="1" ht="49.15" customHeight="1" x14ac:dyDescent="0.2">
      <c r="B116" s="118"/>
      <c r="C116" s="177" t="s">
        <v>225</v>
      </c>
      <c r="D116" s="177" t="s">
        <v>112</v>
      </c>
      <c r="E116" s="178" t="s">
        <v>226</v>
      </c>
      <c r="F116" s="179" t="s">
        <v>227</v>
      </c>
      <c r="G116" s="180" t="s">
        <v>115</v>
      </c>
      <c r="H116" s="181">
        <v>90</v>
      </c>
      <c r="I116" s="119"/>
      <c r="J116" s="182">
        <f t="shared" si="0"/>
        <v>0</v>
      </c>
      <c r="K116" s="179" t="s">
        <v>116</v>
      </c>
      <c r="L116" s="27"/>
      <c r="M116" s="120" t="s">
        <v>3</v>
      </c>
      <c r="N116" s="121" t="s">
        <v>42</v>
      </c>
      <c r="P116" s="122">
        <f t="shared" si="1"/>
        <v>0</v>
      </c>
      <c r="Q116" s="122">
        <v>0</v>
      </c>
      <c r="R116" s="122">
        <f t="shared" si="2"/>
        <v>0</v>
      </c>
      <c r="S116" s="122">
        <v>0</v>
      </c>
      <c r="T116" s="123">
        <f t="shared" si="3"/>
        <v>0</v>
      </c>
      <c r="AR116" s="124" t="s">
        <v>117</v>
      </c>
      <c r="AT116" s="124" t="s">
        <v>112</v>
      </c>
      <c r="AU116" s="124" t="s">
        <v>15</v>
      </c>
      <c r="AY116" s="12" t="s">
        <v>111</v>
      </c>
      <c r="BE116" s="125">
        <f t="shared" si="4"/>
        <v>0</v>
      </c>
      <c r="BF116" s="125">
        <f t="shared" si="5"/>
        <v>0</v>
      </c>
      <c r="BG116" s="125">
        <f t="shared" si="6"/>
        <v>0</v>
      </c>
      <c r="BH116" s="125">
        <f t="shared" si="7"/>
        <v>0</v>
      </c>
      <c r="BI116" s="125">
        <f t="shared" si="8"/>
        <v>0</v>
      </c>
      <c r="BJ116" s="12" t="s">
        <v>15</v>
      </c>
      <c r="BK116" s="125">
        <f t="shared" si="9"/>
        <v>0</v>
      </c>
      <c r="BL116" s="12" t="s">
        <v>117</v>
      </c>
      <c r="BM116" s="124" t="s">
        <v>228</v>
      </c>
    </row>
    <row r="117" spans="2:65" s="1" customFormat="1" ht="49.15" customHeight="1" x14ac:dyDescent="0.2">
      <c r="B117" s="118"/>
      <c r="C117" s="177" t="s">
        <v>229</v>
      </c>
      <c r="D117" s="177" t="s">
        <v>112</v>
      </c>
      <c r="E117" s="178" t="s">
        <v>230</v>
      </c>
      <c r="F117" s="179" t="s">
        <v>231</v>
      </c>
      <c r="G117" s="180" t="s">
        <v>115</v>
      </c>
      <c r="H117" s="181">
        <v>40</v>
      </c>
      <c r="I117" s="119"/>
      <c r="J117" s="182">
        <f t="shared" si="0"/>
        <v>0</v>
      </c>
      <c r="K117" s="179" t="s">
        <v>116</v>
      </c>
      <c r="L117" s="27"/>
      <c r="M117" s="120" t="s">
        <v>3</v>
      </c>
      <c r="N117" s="121" t="s">
        <v>42</v>
      </c>
      <c r="P117" s="122">
        <f t="shared" si="1"/>
        <v>0</v>
      </c>
      <c r="Q117" s="122">
        <v>0</v>
      </c>
      <c r="R117" s="122">
        <f t="shared" si="2"/>
        <v>0</v>
      </c>
      <c r="S117" s="122">
        <v>0</v>
      </c>
      <c r="T117" s="123">
        <f t="shared" si="3"/>
        <v>0</v>
      </c>
      <c r="AR117" s="124" t="s">
        <v>117</v>
      </c>
      <c r="AT117" s="124" t="s">
        <v>112</v>
      </c>
      <c r="AU117" s="124" t="s">
        <v>15</v>
      </c>
      <c r="AY117" s="12" t="s">
        <v>111</v>
      </c>
      <c r="BE117" s="125">
        <f t="shared" si="4"/>
        <v>0</v>
      </c>
      <c r="BF117" s="125">
        <f t="shared" si="5"/>
        <v>0</v>
      </c>
      <c r="BG117" s="125">
        <f t="shared" si="6"/>
        <v>0</v>
      </c>
      <c r="BH117" s="125">
        <f t="shared" si="7"/>
        <v>0</v>
      </c>
      <c r="BI117" s="125">
        <f t="shared" si="8"/>
        <v>0</v>
      </c>
      <c r="BJ117" s="12" t="s">
        <v>15</v>
      </c>
      <c r="BK117" s="125">
        <f t="shared" si="9"/>
        <v>0</v>
      </c>
      <c r="BL117" s="12" t="s">
        <v>117</v>
      </c>
      <c r="BM117" s="124" t="s">
        <v>232</v>
      </c>
    </row>
    <row r="118" spans="2:65" s="1" customFormat="1" ht="49.15" customHeight="1" x14ac:dyDescent="0.2">
      <c r="B118" s="118"/>
      <c r="C118" s="177" t="s">
        <v>233</v>
      </c>
      <c r="D118" s="177" t="s">
        <v>112</v>
      </c>
      <c r="E118" s="178" t="s">
        <v>234</v>
      </c>
      <c r="F118" s="179" t="s">
        <v>235</v>
      </c>
      <c r="G118" s="180" t="s">
        <v>115</v>
      </c>
      <c r="H118" s="181">
        <v>28</v>
      </c>
      <c r="I118" s="119"/>
      <c r="J118" s="182">
        <f t="shared" si="0"/>
        <v>0</v>
      </c>
      <c r="K118" s="179" t="s">
        <v>116</v>
      </c>
      <c r="L118" s="27"/>
      <c r="M118" s="120" t="s">
        <v>3</v>
      </c>
      <c r="N118" s="121" t="s">
        <v>42</v>
      </c>
      <c r="P118" s="122">
        <f t="shared" si="1"/>
        <v>0</v>
      </c>
      <c r="Q118" s="122">
        <v>0</v>
      </c>
      <c r="R118" s="122">
        <f t="shared" si="2"/>
        <v>0</v>
      </c>
      <c r="S118" s="122">
        <v>0</v>
      </c>
      <c r="T118" s="123">
        <f t="shared" si="3"/>
        <v>0</v>
      </c>
      <c r="AR118" s="124" t="s">
        <v>117</v>
      </c>
      <c r="AT118" s="124" t="s">
        <v>112</v>
      </c>
      <c r="AU118" s="124" t="s">
        <v>15</v>
      </c>
      <c r="AY118" s="12" t="s">
        <v>111</v>
      </c>
      <c r="BE118" s="125">
        <f t="shared" si="4"/>
        <v>0</v>
      </c>
      <c r="BF118" s="125">
        <f t="shared" si="5"/>
        <v>0</v>
      </c>
      <c r="BG118" s="125">
        <f t="shared" si="6"/>
        <v>0</v>
      </c>
      <c r="BH118" s="125">
        <f t="shared" si="7"/>
        <v>0</v>
      </c>
      <c r="BI118" s="125">
        <f t="shared" si="8"/>
        <v>0</v>
      </c>
      <c r="BJ118" s="12" t="s">
        <v>15</v>
      </c>
      <c r="BK118" s="125">
        <f t="shared" si="9"/>
        <v>0</v>
      </c>
      <c r="BL118" s="12" t="s">
        <v>117</v>
      </c>
      <c r="BM118" s="124" t="s">
        <v>236</v>
      </c>
    </row>
    <row r="119" spans="2:65" s="1" customFormat="1" ht="49.15" customHeight="1" x14ac:dyDescent="0.2">
      <c r="B119" s="118"/>
      <c r="C119" s="177" t="s">
        <v>237</v>
      </c>
      <c r="D119" s="177" t="s">
        <v>112</v>
      </c>
      <c r="E119" s="178" t="s">
        <v>238</v>
      </c>
      <c r="F119" s="179" t="s">
        <v>239</v>
      </c>
      <c r="G119" s="180" t="s">
        <v>115</v>
      </c>
      <c r="H119" s="181">
        <v>24</v>
      </c>
      <c r="I119" s="119"/>
      <c r="J119" s="182">
        <f t="shared" si="0"/>
        <v>0</v>
      </c>
      <c r="K119" s="179" t="s">
        <v>116</v>
      </c>
      <c r="L119" s="27"/>
      <c r="M119" s="120" t="s">
        <v>3</v>
      </c>
      <c r="N119" s="121" t="s">
        <v>42</v>
      </c>
      <c r="P119" s="122">
        <f t="shared" si="1"/>
        <v>0</v>
      </c>
      <c r="Q119" s="122">
        <v>0</v>
      </c>
      <c r="R119" s="122">
        <f t="shared" si="2"/>
        <v>0</v>
      </c>
      <c r="S119" s="122">
        <v>0</v>
      </c>
      <c r="T119" s="123">
        <f t="shared" si="3"/>
        <v>0</v>
      </c>
      <c r="AR119" s="124" t="s">
        <v>117</v>
      </c>
      <c r="AT119" s="124" t="s">
        <v>112</v>
      </c>
      <c r="AU119" s="124" t="s">
        <v>15</v>
      </c>
      <c r="AY119" s="12" t="s">
        <v>111</v>
      </c>
      <c r="BE119" s="125">
        <f t="shared" si="4"/>
        <v>0</v>
      </c>
      <c r="BF119" s="125">
        <f t="shared" si="5"/>
        <v>0</v>
      </c>
      <c r="BG119" s="125">
        <f t="shared" si="6"/>
        <v>0</v>
      </c>
      <c r="BH119" s="125">
        <f t="shared" si="7"/>
        <v>0</v>
      </c>
      <c r="BI119" s="125">
        <f t="shared" si="8"/>
        <v>0</v>
      </c>
      <c r="BJ119" s="12" t="s">
        <v>15</v>
      </c>
      <c r="BK119" s="125">
        <f t="shared" si="9"/>
        <v>0</v>
      </c>
      <c r="BL119" s="12" t="s">
        <v>117</v>
      </c>
      <c r="BM119" s="124" t="s">
        <v>240</v>
      </c>
    </row>
    <row r="120" spans="2:65" s="1" customFormat="1" ht="49.15" customHeight="1" x14ac:dyDescent="0.2">
      <c r="B120" s="118"/>
      <c r="C120" s="177" t="s">
        <v>241</v>
      </c>
      <c r="D120" s="177" t="s">
        <v>112</v>
      </c>
      <c r="E120" s="178" t="s">
        <v>242</v>
      </c>
      <c r="F120" s="179" t="s">
        <v>243</v>
      </c>
      <c r="G120" s="180" t="s">
        <v>115</v>
      </c>
      <c r="H120" s="181">
        <v>11</v>
      </c>
      <c r="I120" s="119"/>
      <c r="J120" s="182">
        <f t="shared" ref="J120:J151" si="10">ROUND(I120*H120,2)</f>
        <v>0</v>
      </c>
      <c r="K120" s="179" t="s">
        <v>116</v>
      </c>
      <c r="L120" s="27"/>
      <c r="M120" s="120" t="s">
        <v>3</v>
      </c>
      <c r="N120" s="121" t="s">
        <v>42</v>
      </c>
      <c r="P120" s="122">
        <f t="shared" ref="P120:P151" si="11">O120*H120</f>
        <v>0</v>
      </c>
      <c r="Q120" s="122">
        <v>0</v>
      </c>
      <c r="R120" s="122">
        <f t="shared" ref="R120:R151" si="12">Q120*H120</f>
        <v>0</v>
      </c>
      <c r="S120" s="122">
        <v>0</v>
      </c>
      <c r="T120" s="123">
        <f t="shared" ref="T120:T151" si="13">S120*H120</f>
        <v>0</v>
      </c>
      <c r="AR120" s="124" t="s">
        <v>117</v>
      </c>
      <c r="AT120" s="124" t="s">
        <v>112</v>
      </c>
      <c r="AU120" s="124" t="s">
        <v>15</v>
      </c>
      <c r="AY120" s="12" t="s">
        <v>111</v>
      </c>
      <c r="BE120" s="125">
        <f t="shared" ref="BE120:BE150" si="14">IF(N120="základní",J120,0)</f>
        <v>0</v>
      </c>
      <c r="BF120" s="125">
        <f t="shared" ref="BF120:BF150" si="15">IF(N120="snížená",J120,0)</f>
        <v>0</v>
      </c>
      <c r="BG120" s="125">
        <f t="shared" ref="BG120:BG150" si="16">IF(N120="zákl. přenesená",J120,0)</f>
        <v>0</v>
      </c>
      <c r="BH120" s="125">
        <f t="shared" ref="BH120:BH150" si="17">IF(N120="sníž. přenesená",J120,0)</f>
        <v>0</v>
      </c>
      <c r="BI120" s="125">
        <f t="shared" ref="BI120:BI150" si="18">IF(N120="nulová",J120,0)</f>
        <v>0</v>
      </c>
      <c r="BJ120" s="12" t="s">
        <v>15</v>
      </c>
      <c r="BK120" s="125">
        <f t="shared" ref="BK120:BK150" si="19">ROUND(I120*H120,2)</f>
        <v>0</v>
      </c>
      <c r="BL120" s="12" t="s">
        <v>117</v>
      </c>
      <c r="BM120" s="124" t="s">
        <v>244</v>
      </c>
    </row>
    <row r="121" spans="2:65" s="1" customFormat="1" ht="49.15" customHeight="1" x14ac:dyDescent="0.2">
      <c r="B121" s="118"/>
      <c r="C121" s="177" t="s">
        <v>245</v>
      </c>
      <c r="D121" s="177" t="s">
        <v>112</v>
      </c>
      <c r="E121" s="178" t="s">
        <v>246</v>
      </c>
      <c r="F121" s="179" t="s">
        <v>247</v>
      </c>
      <c r="G121" s="180" t="s">
        <v>115</v>
      </c>
      <c r="H121" s="181">
        <v>20</v>
      </c>
      <c r="I121" s="119"/>
      <c r="J121" s="182">
        <f t="shared" si="10"/>
        <v>0</v>
      </c>
      <c r="K121" s="179" t="s">
        <v>116</v>
      </c>
      <c r="L121" s="27"/>
      <c r="M121" s="120" t="s">
        <v>3</v>
      </c>
      <c r="N121" s="121" t="s">
        <v>42</v>
      </c>
      <c r="P121" s="122">
        <f t="shared" si="11"/>
        <v>0</v>
      </c>
      <c r="Q121" s="122">
        <v>0</v>
      </c>
      <c r="R121" s="122">
        <f t="shared" si="12"/>
        <v>0</v>
      </c>
      <c r="S121" s="122">
        <v>0</v>
      </c>
      <c r="T121" s="123">
        <f t="shared" si="13"/>
        <v>0</v>
      </c>
      <c r="AR121" s="124" t="s">
        <v>117</v>
      </c>
      <c r="AT121" s="124" t="s">
        <v>112</v>
      </c>
      <c r="AU121" s="124" t="s">
        <v>15</v>
      </c>
      <c r="AY121" s="12" t="s">
        <v>111</v>
      </c>
      <c r="BE121" s="125">
        <f t="shared" si="14"/>
        <v>0</v>
      </c>
      <c r="BF121" s="125">
        <f t="shared" si="15"/>
        <v>0</v>
      </c>
      <c r="BG121" s="125">
        <f t="shared" si="16"/>
        <v>0</v>
      </c>
      <c r="BH121" s="125">
        <f t="shared" si="17"/>
        <v>0</v>
      </c>
      <c r="BI121" s="125">
        <f t="shared" si="18"/>
        <v>0</v>
      </c>
      <c r="BJ121" s="12" t="s">
        <v>15</v>
      </c>
      <c r="BK121" s="125">
        <f t="shared" si="19"/>
        <v>0</v>
      </c>
      <c r="BL121" s="12" t="s">
        <v>117</v>
      </c>
      <c r="BM121" s="124" t="s">
        <v>248</v>
      </c>
    </row>
    <row r="122" spans="2:65" s="1" customFormat="1" ht="49.15" customHeight="1" x14ac:dyDescent="0.2">
      <c r="B122" s="118"/>
      <c r="C122" s="177" t="s">
        <v>249</v>
      </c>
      <c r="D122" s="177" t="s">
        <v>112</v>
      </c>
      <c r="E122" s="178" t="s">
        <v>250</v>
      </c>
      <c r="F122" s="179" t="s">
        <v>251</v>
      </c>
      <c r="G122" s="180" t="s">
        <v>115</v>
      </c>
      <c r="H122" s="181">
        <v>11</v>
      </c>
      <c r="I122" s="119"/>
      <c r="J122" s="182">
        <f t="shared" si="10"/>
        <v>0</v>
      </c>
      <c r="K122" s="179" t="s">
        <v>116</v>
      </c>
      <c r="L122" s="27"/>
      <c r="M122" s="120" t="s">
        <v>3</v>
      </c>
      <c r="N122" s="121" t="s">
        <v>42</v>
      </c>
      <c r="P122" s="122">
        <f t="shared" si="11"/>
        <v>0</v>
      </c>
      <c r="Q122" s="122">
        <v>0</v>
      </c>
      <c r="R122" s="122">
        <f t="shared" si="12"/>
        <v>0</v>
      </c>
      <c r="S122" s="122">
        <v>0</v>
      </c>
      <c r="T122" s="123">
        <f t="shared" si="13"/>
        <v>0</v>
      </c>
      <c r="AR122" s="124" t="s">
        <v>117</v>
      </c>
      <c r="AT122" s="124" t="s">
        <v>112</v>
      </c>
      <c r="AU122" s="124" t="s">
        <v>15</v>
      </c>
      <c r="AY122" s="12" t="s">
        <v>111</v>
      </c>
      <c r="BE122" s="125">
        <f t="shared" si="14"/>
        <v>0</v>
      </c>
      <c r="BF122" s="125">
        <f t="shared" si="15"/>
        <v>0</v>
      </c>
      <c r="BG122" s="125">
        <f t="shared" si="16"/>
        <v>0</v>
      </c>
      <c r="BH122" s="125">
        <f t="shared" si="17"/>
        <v>0</v>
      </c>
      <c r="BI122" s="125">
        <f t="shared" si="18"/>
        <v>0</v>
      </c>
      <c r="BJ122" s="12" t="s">
        <v>15</v>
      </c>
      <c r="BK122" s="125">
        <f t="shared" si="19"/>
        <v>0</v>
      </c>
      <c r="BL122" s="12" t="s">
        <v>117</v>
      </c>
      <c r="BM122" s="124" t="s">
        <v>252</v>
      </c>
    </row>
    <row r="123" spans="2:65" s="1" customFormat="1" ht="49.15" customHeight="1" x14ac:dyDescent="0.2">
      <c r="B123" s="118"/>
      <c r="C123" s="177" t="s">
        <v>253</v>
      </c>
      <c r="D123" s="177" t="s">
        <v>112</v>
      </c>
      <c r="E123" s="178" t="s">
        <v>254</v>
      </c>
      <c r="F123" s="179" t="s">
        <v>255</v>
      </c>
      <c r="G123" s="180" t="s">
        <v>115</v>
      </c>
      <c r="H123" s="181">
        <v>9</v>
      </c>
      <c r="I123" s="119"/>
      <c r="J123" s="182">
        <f t="shared" si="10"/>
        <v>0</v>
      </c>
      <c r="K123" s="179" t="s">
        <v>116</v>
      </c>
      <c r="L123" s="27"/>
      <c r="M123" s="120" t="s">
        <v>3</v>
      </c>
      <c r="N123" s="121" t="s">
        <v>42</v>
      </c>
      <c r="P123" s="122">
        <f t="shared" si="11"/>
        <v>0</v>
      </c>
      <c r="Q123" s="122">
        <v>0</v>
      </c>
      <c r="R123" s="122">
        <f t="shared" si="12"/>
        <v>0</v>
      </c>
      <c r="S123" s="122">
        <v>0</v>
      </c>
      <c r="T123" s="123">
        <f t="shared" si="13"/>
        <v>0</v>
      </c>
      <c r="AR123" s="124" t="s">
        <v>117</v>
      </c>
      <c r="AT123" s="124" t="s">
        <v>112</v>
      </c>
      <c r="AU123" s="124" t="s">
        <v>15</v>
      </c>
      <c r="AY123" s="12" t="s">
        <v>111</v>
      </c>
      <c r="BE123" s="125">
        <f t="shared" si="14"/>
        <v>0</v>
      </c>
      <c r="BF123" s="125">
        <f t="shared" si="15"/>
        <v>0</v>
      </c>
      <c r="BG123" s="125">
        <f t="shared" si="16"/>
        <v>0</v>
      </c>
      <c r="BH123" s="125">
        <f t="shared" si="17"/>
        <v>0</v>
      </c>
      <c r="BI123" s="125">
        <f t="shared" si="18"/>
        <v>0</v>
      </c>
      <c r="BJ123" s="12" t="s">
        <v>15</v>
      </c>
      <c r="BK123" s="125">
        <f t="shared" si="19"/>
        <v>0</v>
      </c>
      <c r="BL123" s="12" t="s">
        <v>117</v>
      </c>
      <c r="BM123" s="124" t="s">
        <v>256</v>
      </c>
    </row>
    <row r="124" spans="2:65" s="1" customFormat="1" ht="49.15" customHeight="1" x14ac:dyDescent="0.2">
      <c r="B124" s="118"/>
      <c r="C124" s="177" t="s">
        <v>257</v>
      </c>
      <c r="D124" s="177" t="s">
        <v>112</v>
      </c>
      <c r="E124" s="178" t="s">
        <v>258</v>
      </c>
      <c r="F124" s="179" t="s">
        <v>259</v>
      </c>
      <c r="G124" s="180" t="s">
        <v>115</v>
      </c>
      <c r="H124" s="181">
        <v>6</v>
      </c>
      <c r="I124" s="119"/>
      <c r="J124" s="182">
        <f t="shared" si="10"/>
        <v>0</v>
      </c>
      <c r="K124" s="179" t="s">
        <v>116</v>
      </c>
      <c r="L124" s="27"/>
      <c r="M124" s="120" t="s">
        <v>3</v>
      </c>
      <c r="N124" s="121" t="s">
        <v>42</v>
      </c>
      <c r="P124" s="122">
        <f t="shared" si="11"/>
        <v>0</v>
      </c>
      <c r="Q124" s="122">
        <v>0</v>
      </c>
      <c r="R124" s="122">
        <f t="shared" si="12"/>
        <v>0</v>
      </c>
      <c r="S124" s="122">
        <v>0</v>
      </c>
      <c r="T124" s="123">
        <f t="shared" si="13"/>
        <v>0</v>
      </c>
      <c r="AR124" s="124" t="s">
        <v>117</v>
      </c>
      <c r="AT124" s="124" t="s">
        <v>112</v>
      </c>
      <c r="AU124" s="124" t="s">
        <v>15</v>
      </c>
      <c r="AY124" s="12" t="s">
        <v>111</v>
      </c>
      <c r="BE124" s="125">
        <f t="shared" si="14"/>
        <v>0</v>
      </c>
      <c r="BF124" s="125">
        <f t="shared" si="15"/>
        <v>0</v>
      </c>
      <c r="BG124" s="125">
        <f t="shared" si="16"/>
        <v>0</v>
      </c>
      <c r="BH124" s="125">
        <f t="shared" si="17"/>
        <v>0</v>
      </c>
      <c r="BI124" s="125">
        <f t="shared" si="18"/>
        <v>0</v>
      </c>
      <c r="BJ124" s="12" t="s">
        <v>15</v>
      </c>
      <c r="BK124" s="125">
        <f t="shared" si="19"/>
        <v>0</v>
      </c>
      <c r="BL124" s="12" t="s">
        <v>117</v>
      </c>
      <c r="BM124" s="124" t="s">
        <v>260</v>
      </c>
    </row>
    <row r="125" spans="2:65" s="1" customFormat="1" ht="49.15" customHeight="1" x14ac:dyDescent="0.2">
      <c r="B125" s="118"/>
      <c r="C125" s="177" t="s">
        <v>261</v>
      </c>
      <c r="D125" s="177" t="s">
        <v>112</v>
      </c>
      <c r="E125" s="178" t="s">
        <v>262</v>
      </c>
      <c r="F125" s="179" t="s">
        <v>263</v>
      </c>
      <c r="G125" s="180" t="s">
        <v>115</v>
      </c>
      <c r="H125" s="181">
        <v>3</v>
      </c>
      <c r="I125" s="119"/>
      <c r="J125" s="182">
        <f t="shared" si="10"/>
        <v>0</v>
      </c>
      <c r="K125" s="179" t="s">
        <v>116</v>
      </c>
      <c r="L125" s="27"/>
      <c r="M125" s="120" t="s">
        <v>3</v>
      </c>
      <c r="N125" s="121" t="s">
        <v>42</v>
      </c>
      <c r="P125" s="122">
        <f t="shared" si="11"/>
        <v>0</v>
      </c>
      <c r="Q125" s="122">
        <v>0</v>
      </c>
      <c r="R125" s="122">
        <f t="shared" si="12"/>
        <v>0</v>
      </c>
      <c r="S125" s="122">
        <v>0</v>
      </c>
      <c r="T125" s="123">
        <f t="shared" si="13"/>
        <v>0</v>
      </c>
      <c r="AR125" s="124" t="s">
        <v>117</v>
      </c>
      <c r="AT125" s="124" t="s">
        <v>112</v>
      </c>
      <c r="AU125" s="124" t="s">
        <v>15</v>
      </c>
      <c r="AY125" s="12" t="s">
        <v>111</v>
      </c>
      <c r="BE125" s="125">
        <f t="shared" si="14"/>
        <v>0</v>
      </c>
      <c r="BF125" s="125">
        <f t="shared" si="15"/>
        <v>0</v>
      </c>
      <c r="BG125" s="125">
        <f t="shared" si="16"/>
        <v>0</v>
      </c>
      <c r="BH125" s="125">
        <f t="shared" si="17"/>
        <v>0</v>
      </c>
      <c r="BI125" s="125">
        <f t="shared" si="18"/>
        <v>0</v>
      </c>
      <c r="BJ125" s="12" t="s">
        <v>15</v>
      </c>
      <c r="BK125" s="125">
        <f t="shared" si="19"/>
        <v>0</v>
      </c>
      <c r="BL125" s="12" t="s">
        <v>117</v>
      </c>
      <c r="BM125" s="124" t="s">
        <v>264</v>
      </c>
    </row>
    <row r="126" spans="2:65" s="1" customFormat="1" ht="49.15" customHeight="1" x14ac:dyDescent="0.2">
      <c r="B126" s="118"/>
      <c r="C126" s="177" t="s">
        <v>265</v>
      </c>
      <c r="D126" s="177" t="s">
        <v>112</v>
      </c>
      <c r="E126" s="178" t="s">
        <v>266</v>
      </c>
      <c r="F126" s="179" t="s">
        <v>267</v>
      </c>
      <c r="G126" s="180" t="s">
        <v>115</v>
      </c>
      <c r="H126" s="181">
        <v>3</v>
      </c>
      <c r="I126" s="119"/>
      <c r="J126" s="182">
        <f t="shared" si="10"/>
        <v>0</v>
      </c>
      <c r="K126" s="179" t="s">
        <v>116</v>
      </c>
      <c r="L126" s="27"/>
      <c r="M126" s="120" t="s">
        <v>3</v>
      </c>
      <c r="N126" s="121" t="s">
        <v>42</v>
      </c>
      <c r="P126" s="122">
        <f t="shared" si="11"/>
        <v>0</v>
      </c>
      <c r="Q126" s="122">
        <v>0</v>
      </c>
      <c r="R126" s="122">
        <f t="shared" si="12"/>
        <v>0</v>
      </c>
      <c r="S126" s="122">
        <v>0</v>
      </c>
      <c r="T126" s="123">
        <f t="shared" si="13"/>
        <v>0</v>
      </c>
      <c r="AR126" s="124" t="s">
        <v>117</v>
      </c>
      <c r="AT126" s="124" t="s">
        <v>112</v>
      </c>
      <c r="AU126" s="124" t="s">
        <v>15</v>
      </c>
      <c r="AY126" s="12" t="s">
        <v>111</v>
      </c>
      <c r="BE126" s="125">
        <f t="shared" si="14"/>
        <v>0</v>
      </c>
      <c r="BF126" s="125">
        <f t="shared" si="15"/>
        <v>0</v>
      </c>
      <c r="BG126" s="125">
        <f t="shared" si="16"/>
        <v>0</v>
      </c>
      <c r="BH126" s="125">
        <f t="shared" si="17"/>
        <v>0</v>
      </c>
      <c r="BI126" s="125">
        <f t="shared" si="18"/>
        <v>0</v>
      </c>
      <c r="BJ126" s="12" t="s">
        <v>15</v>
      </c>
      <c r="BK126" s="125">
        <f t="shared" si="19"/>
        <v>0</v>
      </c>
      <c r="BL126" s="12" t="s">
        <v>117</v>
      </c>
      <c r="BM126" s="124" t="s">
        <v>268</v>
      </c>
    </row>
    <row r="127" spans="2:65" s="1" customFormat="1" ht="49.15" customHeight="1" x14ac:dyDescent="0.2">
      <c r="B127" s="118"/>
      <c r="C127" s="177" t="s">
        <v>269</v>
      </c>
      <c r="D127" s="177" t="s">
        <v>112</v>
      </c>
      <c r="E127" s="178" t="s">
        <v>270</v>
      </c>
      <c r="F127" s="179" t="s">
        <v>271</v>
      </c>
      <c r="G127" s="180" t="s">
        <v>115</v>
      </c>
      <c r="H127" s="181">
        <v>3</v>
      </c>
      <c r="I127" s="119"/>
      <c r="J127" s="182">
        <f t="shared" si="10"/>
        <v>0</v>
      </c>
      <c r="K127" s="179" t="s">
        <v>116</v>
      </c>
      <c r="L127" s="27"/>
      <c r="M127" s="120" t="s">
        <v>3</v>
      </c>
      <c r="N127" s="121" t="s">
        <v>42</v>
      </c>
      <c r="P127" s="122">
        <f t="shared" si="11"/>
        <v>0</v>
      </c>
      <c r="Q127" s="122">
        <v>0</v>
      </c>
      <c r="R127" s="122">
        <f t="shared" si="12"/>
        <v>0</v>
      </c>
      <c r="S127" s="122">
        <v>0</v>
      </c>
      <c r="T127" s="123">
        <f t="shared" si="13"/>
        <v>0</v>
      </c>
      <c r="AR127" s="124" t="s">
        <v>117</v>
      </c>
      <c r="AT127" s="124" t="s">
        <v>112</v>
      </c>
      <c r="AU127" s="124" t="s">
        <v>15</v>
      </c>
      <c r="AY127" s="12" t="s">
        <v>111</v>
      </c>
      <c r="BE127" s="125">
        <f t="shared" si="14"/>
        <v>0</v>
      </c>
      <c r="BF127" s="125">
        <f t="shared" si="15"/>
        <v>0</v>
      </c>
      <c r="BG127" s="125">
        <f t="shared" si="16"/>
        <v>0</v>
      </c>
      <c r="BH127" s="125">
        <f t="shared" si="17"/>
        <v>0</v>
      </c>
      <c r="BI127" s="125">
        <f t="shared" si="18"/>
        <v>0</v>
      </c>
      <c r="BJ127" s="12" t="s">
        <v>15</v>
      </c>
      <c r="BK127" s="125">
        <f t="shared" si="19"/>
        <v>0</v>
      </c>
      <c r="BL127" s="12" t="s">
        <v>117</v>
      </c>
      <c r="BM127" s="124" t="s">
        <v>272</v>
      </c>
    </row>
    <row r="128" spans="2:65" s="1" customFormat="1" ht="49.15" customHeight="1" x14ac:dyDescent="0.2">
      <c r="B128" s="118"/>
      <c r="C128" s="177" t="s">
        <v>273</v>
      </c>
      <c r="D128" s="177" t="s">
        <v>112</v>
      </c>
      <c r="E128" s="178" t="s">
        <v>274</v>
      </c>
      <c r="F128" s="179" t="s">
        <v>275</v>
      </c>
      <c r="G128" s="180" t="s">
        <v>115</v>
      </c>
      <c r="H128" s="181">
        <v>5</v>
      </c>
      <c r="I128" s="119"/>
      <c r="J128" s="182">
        <f t="shared" si="10"/>
        <v>0</v>
      </c>
      <c r="K128" s="179" t="s">
        <v>116</v>
      </c>
      <c r="L128" s="27"/>
      <c r="M128" s="120" t="s">
        <v>3</v>
      </c>
      <c r="N128" s="121" t="s">
        <v>42</v>
      </c>
      <c r="P128" s="122">
        <f t="shared" si="11"/>
        <v>0</v>
      </c>
      <c r="Q128" s="122">
        <v>0</v>
      </c>
      <c r="R128" s="122">
        <f t="shared" si="12"/>
        <v>0</v>
      </c>
      <c r="S128" s="122">
        <v>0</v>
      </c>
      <c r="T128" s="123">
        <f t="shared" si="13"/>
        <v>0</v>
      </c>
      <c r="AR128" s="124" t="s">
        <v>117</v>
      </c>
      <c r="AT128" s="124" t="s">
        <v>112</v>
      </c>
      <c r="AU128" s="124" t="s">
        <v>15</v>
      </c>
      <c r="AY128" s="12" t="s">
        <v>111</v>
      </c>
      <c r="BE128" s="125">
        <f t="shared" si="14"/>
        <v>0</v>
      </c>
      <c r="BF128" s="125">
        <f t="shared" si="15"/>
        <v>0</v>
      </c>
      <c r="BG128" s="125">
        <f t="shared" si="16"/>
        <v>0</v>
      </c>
      <c r="BH128" s="125">
        <f t="shared" si="17"/>
        <v>0</v>
      </c>
      <c r="BI128" s="125">
        <f t="shared" si="18"/>
        <v>0</v>
      </c>
      <c r="BJ128" s="12" t="s">
        <v>15</v>
      </c>
      <c r="BK128" s="125">
        <f t="shared" si="19"/>
        <v>0</v>
      </c>
      <c r="BL128" s="12" t="s">
        <v>117</v>
      </c>
      <c r="BM128" s="124" t="s">
        <v>276</v>
      </c>
    </row>
    <row r="129" spans="2:65" s="1" customFormat="1" ht="44.25" customHeight="1" x14ac:dyDescent="0.2">
      <c r="B129" s="118"/>
      <c r="C129" s="177" t="s">
        <v>277</v>
      </c>
      <c r="D129" s="177" t="s">
        <v>112</v>
      </c>
      <c r="E129" s="178" t="s">
        <v>278</v>
      </c>
      <c r="F129" s="179" t="s">
        <v>279</v>
      </c>
      <c r="G129" s="180" t="s">
        <v>115</v>
      </c>
      <c r="H129" s="181">
        <v>23</v>
      </c>
      <c r="I129" s="119"/>
      <c r="J129" s="182">
        <f t="shared" si="10"/>
        <v>0</v>
      </c>
      <c r="K129" s="179" t="s">
        <v>116</v>
      </c>
      <c r="L129" s="27"/>
      <c r="M129" s="120" t="s">
        <v>3</v>
      </c>
      <c r="N129" s="121" t="s">
        <v>42</v>
      </c>
      <c r="P129" s="122">
        <f t="shared" si="11"/>
        <v>0</v>
      </c>
      <c r="Q129" s="122">
        <v>0</v>
      </c>
      <c r="R129" s="122">
        <f t="shared" si="12"/>
        <v>0</v>
      </c>
      <c r="S129" s="122">
        <v>0</v>
      </c>
      <c r="T129" s="123">
        <f t="shared" si="13"/>
        <v>0</v>
      </c>
      <c r="AR129" s="124" t="s">
        <v>117</v>
      </c>
      <c r="AT129" s="124" t="s">
        <v>112</v>
      </c>
      <c r="AU129" s="124" t="s">
        <v>15</v>
      </c>
      <c r="AY129" s="12" t="s">
        <v>111</v>
      </c>
      <c r="BE129" s="125">
        <f t="shared" si="14"/>
        <v>0</v>
      </c>
      <c r="BF129" s="125">
        <f t="shared" si="15"/>
        <v>0</v>
      </c>
      <c r="BG129" s="125">
        <f t="shared" si="16"/>
        <v>0</v>
      </c>
      <c r="BH129" s="125">
        <f t="shared" si="17"/>
        <v>0</v>
      </c>
      <c r="BI129" s="125">
        <f t="shared" si="18"/>
        <v>0</v>
      </c>
      <c r="BJ129" s="12" t="s">
        <v>15</v>
      </c>
      <c r="BK129" s="125">
        <f t="shared" si="19"/>
        <v>0</v>
      </c>
      <c r="BL129" s="12" t="s">
        <v>117</v>
      </c>
      <c r="BM129" s="124" t="s">
        <v>280</v>
      </c>
    </row>
    <row r="130" spans="2:65" s="1" customFormat="1" ht="44.25" customHeight="1" x14ac:dyDescent="0.2">
      <c r="B130" s="118"/>
      <c r="C130" s="177" t="s">
        <v>281</v>
      </c>
      <c r="D130" s="177" t="s">
        <v>112</v>
      </c>
      <c r="E130" s="178" t="s">
        <v>282</v>
      </c>
      <c r="F130" s="179" t="s">
        <v>283</v>
      </c>
      <c r="G130" s="180" t="s">
        <v>115</v>
      </c>
      <c r="H130" s="181">
        <v>2</v>
      </c>
      <c r="I130" s="119"/>
      <c r="J130" s="182">
        <f t="shared" si="10"/>
        <v>0</v>
      </c>
      <c r="K130" s="179" t="s">
        <v>116</v>
      </c>
      <c r="L130" s="27"/>
      <c r="M130" s="120" t="s">
        <v>3</v>
      </c>
      <c r="N130" s="121" t="s">
        <v>42</v>
      </c>
      <c r="P130" s="122">
        <f t="shared" si="11"/>
        <v>0</v>
      </c>
      <c r="Q130" s="122">
        <v>0</v>
      </c>
      <c r="R130" s="122">
        <f t="shared" si="12"/>
        <v>0</v>
      </c>
      <c r="S130" s="122">
        <v>0</v>
      </c>
      <c r="T130" s="123">
        <f t="shared" si="13"/>
        <v>0</v>
      </c>
      <c r="AR130" s="124" t="s">
        <v>117</v>
      </c>
      <c r="AT130" s="124" t="s">
        <v>112</v>
      </c>
      <c r="AU130" s="124" t="s">
        <v>15</v>
      </c>
      <c r="AY130" s="12" t="s">
        <v>111</v>
      </c>
      <c r="BE130" s="125">
        <f t="shared" si="14"/>
        <v>0</v>
      </c>
      <c r="BF130" s="125">
        <f t="shared" si="15"/>
        <v>0</v>
      </c>
      <c r="BG130" s="125">
        <f t="shared" si="16"/>
        <v>0</v>
      </c>
      <c r="BH130" s="125">
        <f t="shared" si="17"/>
        <v>0</v>
      </c>
      <c r="BI130" s="125">
        <f t="shared" si="18"/>
        <v>0</v>
      </c>
      <c r="BJ130" s="12" t="s">
        <v>15</v>
      </c>
      <c r="BK130" s="125">
        <f t="shared" si="19"/>
        <v>0</v>
      </c>
      <c r="BL130" s="12" t="s">
        <v>117</v>
      </c>
      <c r="BM130" s="124" t="s">
        <v>284</v>
      </c>
    </row>
    <row r="131" spans="2:65" s="1" customFormat="1" ht="44.25" customHeight="1" x14ac:dyDescent="0.2">
      <c r="B131" s="118"/>
      <c r="C131" s="177" t="s">
        <v>285</v>
      </c>
      <c r="D131" s="177" t="s">
        <v>112</v>
      </c>
      <c r="E131" s="178" t="s">
        <v>286</v>
      </c>
      <c r="F131" s="179" t="s">
        <v>287</v>
      </c>
      <c r="G131" s="180" t="s">
        <v>115</v>
      </c>
      <c r="H131" s="181">
        <v>160</v>
      </c>
      <c r="I131" s="119"/>
      <c r="J131" s="182">
        <f t="shared" si="10"/>
        <v>0</v>
      </c>
      <c r="K131" s="179" t="s">
        <v>116</v>
      </c>
      <c r="L131" s="27"/>
      <c r="M131" s="120" t="s">
        <v>3</v>
      </c>
      <c r="N131" s="121" t="s">
        <v>42</v>
      </c>
      <c r="P131" s="122">
        <f t="shared" si="11"/>
        <v>0</v>
      </c>
      <c r="Q131" s="122">
        <v>0</v>
      </c>
      <c r="R131" s="122">
        <f t="shared" si="12"/>
        <v>0</v>
      </c>
      <c r="S131" s="122">
        <v>0</v>
      </c>
      <c r="T131" s="123">
        <f t="shared" si="13"/>
        <v>0</v>
      </c>
      <c r="AR131" s="124" t="s">
        <v>117</v>
      </c>
      <c r="AT131" s="124" t="s">
        <v>112</v>
      </c>
      <c r="AU131" s="124" t="s">
        <v>15</v>
      </c>
      <c r="AY131" s="12" t="s">
        <v>111</v>
      </c>
      <c r="BE131" s="125">
        <f t="shared" si="14"/>
        <v>0</v>
      </c>
      <c r="BF131" s="125">
        <f t="shared" si="15"/>
        <v>0</v>
      </c>
      <c r="BG131" s="125">
        <f t="shared" si="16"/>
        <v>0</v>
      </c>
      <c r="BH131" s="125">
        <f t="shared" si="17"/>
        <v>0</v>
      </c>
      <c r="BI131" s="125">
        <f t="shared" si="18"/>
        <v>0</v>
      </c>
      <c r="BJ131" s="12" t="s">
        <v>15</v>
      </c>
      <c r="BK131" s="125">
        <f t="shared" si="19"/>
        <v>0</v>
      </c>
      <c r="BL131" s="12" t="s">
        <v>117</v>
      </c>
      <c r="BM131" s="124" t="s">
        <v>288</v>
      </c>
    </row>
    <row r="132" spans="2:65" s="1" customFormat="1" ht="44.25" customHeight="1" x14ac:dyDescent="0.2">
      <c r="B132" s="118"/>
      <c r="C132" s="177" t="s">
        <v>289</v>
      </c>
      <c r="D132" s="177" t="s">
        <v>112</v>
      </c>
      <c r="E132" s="178" t="s">
        <v>290</v>
      </c>
      <c r="F132" s="179" t="s">
        <v>291</v>
      </c>
      <c r="G132" s="180" t="s">
        <v>115</v>
      </c>
      <c r="H132" s="181">
        <v>24</v>
      </c>
      <c r="I132" s="119"/>
      <c r="J132" s="182">
        <f t="shared" si="10"/>
        <v>0</v>
      </c>
      <c r="K132" s="179" t="s">
        <v>116</v>
      </c>
      <c r="L132" s="27"/>
      <c r="M132" s="120" t="s">
        <v>3</v>
      </c>
      <c r="N132" s="121" t="s">
        <v>42</v>
      </c>
      <c r="P132" s="122">
        <f t="shared" si="11"/>
        <v>0</v>
      </c>
      <c r="Q132" s="122">
        <v>0</v>
      </c>
      <c r="R132" s="122">
        <f t="shared" si="12"/>
        <v>0</v>
      </c>
      <c r="S132" s="122">
        <v>0</v>
      </c>
      <c r="T132" s="123">
        <f t="shared" si="13"/>
        <v>0</v>
      </c>
      <c r="AR132" s="124" t="s">
        <v>117</v>
      </c>
      <c r="AT132" s="124" t="s">
        <v>112</v>
      </c>
      <c r="AU132" s="124" t="s">
        <v>15</v>
      </c>
      <c r="AY132" s="12" t="s">
        <v>111</v>
      </c>
      <c r="BE132" s="125">
        <f t="shared" si="14"/>
        <v>0</v>
      </c>
      <c r="BF132" s="125">
        <f t="shared" si="15"/>
        <v>0</v>
      </c>
      <c r="BG132" s="125">
        <f t="shared" si="16"/>
        <v>0</v>
      </c>
      <c r="BH132" s="125">
        <f t="shared" si="17"/>
        <v>0</v>
      </c>
      <c r="BI132" s="125">
        <f t="shared" si="18"/>
        <v>0</v>
      </c>
      <c r="BJ132" s="12" t="s">
        <v>15</v>
      </c>
      <c r="BK132" s="125">
        <f t="shared" si="19"/>
        <v>0</v>
      </c>
      <c r="BL132" s="12" t="s">
        <v>117</v>
      </c>
      <c r="BM132" s="124" t="s">
        <v>292</v>
      </c>
    </row>
    <row r="133" spans="2:65" s="1" customFormat="1" ht="49.15" customHeight="1" x14ac:dyDescent="0.2">
      <c r="B133" s="118"/>
      <c r="C133" s="177" t="s">
        <v>293</v>
      </c>
      <c r="D133" s="177" t="s">
        <v>112</v>
      </c>
      <c r="E133" s="178" t="s">
        <v>294</v>
      </c>
      <c r="F133" s="179" t="s">
        <v>295</v>
      </c>
      <c r="G133" s="180" t="s">
        <v>115</v>
      </c>
      <c r="H133" s="181">
        <v>3</v>
      </c>
      <c r="I133" s="119"/>
      <c r="J133" s="182">
        <f t="shared" si="10"/>
        <v>0</v>
      </c>
      <c r="K133" s="179" t="s">
        <v>116</v>
      </c>
      <c r="L133" s="27"/>
      <c r="M133" s="120" t="s">
        <v>3</v>
      </c>
      <c r="N133" s="121" t="s">
        <v>42</v>
      </c>
      <c r="P133" s="122">
        <f t="shared" si="11"/>
        <v>0</v>
      </c>
      <c r="Q133" s="122">
        <v>0</v>
      </c>
      <c r="R133" s="122">
        <f t="shared" si="12"/>
        <v>0</v>
      </c>
      <c r="S133" s="122">
        <v>0</v>
      </c>
      <c r="T133" s="123">
        <f t="shared" si="13"/>
        <v>0</v>
      </c>
      <c r="AR133" s="124" t="s">
        <v>117</v>
      </c>
      <c r="AT133" s="124" t="s">
        <v>112</v>
      </c>
      <c r="AU133" s="124" t="s">
        <v>15</v>
      </c>
      <c r="AY133" s="12" t="s">
        <v>111</v>
      </c>
      <c r="BE133" s="125">
        <f t="shared" si="14"/>
        <v>0</v>
      </c>
      <c r="BF133" s="125">
        <f t="shared" si="15"/>
        <v>0</v>
      </c>
      <c r="BG133" s="125">
        <f t="shared" si="16"/>
        <v>0</v>
      </c>
      <c r="BH133" s="125">
        <f t="shared" si="17"/>
        <v>0</v>
      </c>
      <c r="BI133" s="125">
        <f t="shared" si="18"/>
        <v>0</v>
      </c>
      <c r="BJ133" s="12" t="s">
        <v>15</v>
      </c>
      <c r="BK133" s="125">
        <f t="shared" si="19"/>
        <v>0</v>
      </c>
      <c r="BL133" s="12" t="s">
        <v>117</v>
      </c>
      <c r="BM133" s="124" t="s">
        <v>296</v>
      </c>
    </row>
    <row r="134" spans="2:65" s="1" customFormat="1" ht="49.15" customHeight="1" x14ac:dyDescent="0.2">
      <c r="B134" s="118"/>
      <c r="C134" s="177" t="s">
        <v>297</v>
      </c>
      <c r="D134" s="177" t="s">
        <v>112</v>
      </c>
      <c r="E134" s="178" t="s">
        <v>298</v>
      </c>
      <c r="F134" s="179" t="s">
        <v>299</v>
      </c>
      <c r="G134" s="180" t="s">
        <v>115</v>
      </c>
      <c r="H134" s="181">
        <v>2</v>
      </c>
      <c r="I134" s="119"/>
      <c r="J134" s="182">
        <f t="shared" si="10"/>
        <v>0</v>
      </c>
      <c r="K134" s="179" t="s">
        <v>116</v>
      </c>
      <c r="L134" s="27"/>
      <c r="M134" s="120" t="s">
        <v>3</v>
      </c>
      <c r="N134" s="121" t="s">
        <v>42</v>
      </c>
      <c r="P134" s="122">
        <f t="shared" si="11"/>
        <v>0</v>
      </c>
      <c r="Q134" s="122">
        <v>0</v>
      </c>
      <c r="R134" s="122">
        <f t="shared" si="12"/>
        <v>0</v>
      </c>
      <c r="S134" s="122">
        <v>0</v>
      </c>
      <c r="T134" s="123">
        <f t="shared" si="13"/>
        <v>0</v>
      </c>
      <c r="AR134" s="124" t="s">
        <v>117</v>
      </c>
      <c r="AT134" s="124" t="s">
        <v>112</v>
      </c>
      <c r="AU134" s="124" t="s">
        <v>15</v>
      </c>
      <c r="AY134" s="12" t="s">
        <v>111</v>
      </c>
      <c r="BE134" s="125">
        <f t="shared" si="14"/>
        <v>0</v>
      </c>
      <c r="BF134" s="125">
        <f t="shared" si="15"/>
        <v>0</v>
      </c>
      <c r="BG134" s="125">
        <f t="shared" si="16"/>
        <v>0</v>
      </c>
      <c r="BH134" s="125">
        <f t="shared" si="17"/>
        <v>0</v>
      </c>
      <c r="BI134" s="125">
        <f t="shared" si="18"/>
        <v>0</v>
      </c>
      <c r="BJ134" s="12" t="s">
        <v>15</v>
      </c>
      <c r="BK134" s="125">
        <f t="shared" si="19"/>
        <v>0</v>
      </c>
      <c r="BL134" s="12" t="s">
        <v>117</v>
      </c>
      <c r="BM134" s="124" t="s">
        <v>300</v>
      </c>
    </row>
    <row r="135" spans="2:65" s="1" customFormat="1" ht="49.15" customHeight="1" x14ac:dyDescent="0.2">
      <c r="B135" s="118"/>
      <c r="C135" s="177" t="s">
        <v>301</v>
      </c>
      <c r="D135" s="177" t="s">
        <v>112</v>
      </c>
      <c r="E135" s="178" t="s">
        <v>302</v>
      </c>
      <c r="F135" s="179" t="s">
        <v>303</v>
      </c>
      <c r="G135" s="180" t="s">
        <v>115</v>
      </c>
      <c r="H135" s="181">
        <v>3</v>
      </c>
      <c r="I135" s="119"/>
      <c r="J135" s="182">
        <f t="shared" si="10"/>
        <v>0</v>
      </c>
      <c r="K135" s="179" t="s">
        <v>116</v>
      </c>
      <c r="L135" s="27"/>
      <c r="M135" s="120" t="s">
        <v>3</v>
      </c>
      <c r="N135" s="121" t="s">
        <v>42</v>
      </c>
      <c r="P135" s="122">
        <f t="shared" si="11"/>
        <v>0</v>
      </c>
      <c r="Q135" s="122">
        <v>0</v>
      </c>
      <c r="R135" s="122">
        <f t="shared" si="12"/>
        <v>0</v>
      </c>
      <c r="S135" s="122">
        <v>0</v>
      </c>
      <c r="T135" s="123">
        <f t="shared" si="13"/>
        <v>0</v>
      </c>
      <c r="AR135" s="124" t="s">
        <v>117</v>
      </c>
      <c r="AT135" s="124" t="s">
        <v>112</v>
      </c>
      <c r="AU135" s="124" t="s">
        <v>15</v>
      </c>
      <c r="AY135" s="12" t="s">
        <v>111</v>
      </c>
      <c r="BE135" s="125">
        <f t="shared" si="14"/>
        <v>0</v>
      </c>
      <c r="BF135" s="125">
        <f t="shared" si="15"/>
        <v>0</v>
      </c>
      <c r="BG135" s="125">
        <f t="shared" si="16"/>
        <v>0</v>
      </c>
      <c r="BH135" s="125">
        <f t="shared" si="17"/>
        <v>0</v>
      </c>
      <c r="BI135" s="125">
        <f t="shared" si="18"/>
        <v>0</v>
      </c>
      <c r="BJ135" s="12" t="s">
        <v>15</v>
      </c>
      <c r="BK135" s="125">
        <f t="shared" si="19"/>
        <v>0</v>
      </c>
      <c r="BL135" s="12" t="s">
        <v>117</v>
      </c>
      <c r="BM135" s="124" t="s">
        <v>304</v>
      </c>
    </row>
    <row r="136" spans="2:65" s="1" customFormat="1" ht="49.15" customHeight="1" x14ac:dyDescent="0.2">
      <c r="B136" s="118"/>
      <c r="C136" s="177" t="s">
        <v>305</v>
      </c>
      <c r="D136" s="177" t="s">
        <v>112</v>
      </c>
      <c r="E136" s="178" t="s">
        <v>306</v>
      </c>
      <c r="F136" s="179" t="s">
        <v>307</v>
      </c>
      <c r="G136" s="180" t="s">
        <v>115</v>
      </c>
      <c r="H136" s="181">
        <v>2</v>
      </c>
      <c r="I136" s="119"/>
      <c r="J136" s="182">
        <f t="shared" si="10"/>
        <v>0</v>
      </c>
      <c r="K136" s="179" t="s">
        <v>116</v>
      </c>
      <c r="L136" s="27"/>
      <c r="M136" s="120" t="s">
        <v>3</v>
      </c>
      <c r="N136" s="121" t="s">
        <v>42</v>
      </c>
      <c r="P136" s="122">
        <f t="shared" si="11"/>
        <v>0</v>
      </c>
      <c r="Q136" s="122">
        <v>0</v>
      </c>
      <c r="R136" s="122">
        <f t="shared" si="12"/>
        <v>0</v>
      </c>
      <c r="S136" s="122">
        <v>0</v>
      </c>
      <c r="T136" s="123">
        <f t="shared" si="13"/>
        <v>0</v>
      </c>
      <c r="AR136" s="124" t="s">
        <v>117</v>
      </c>
      <c r="AT136" s="124" t="s">
        <v>112</v>
      </c>
      <c r="AU136" s="124" t="s">
        <v>15</v>
      </c>
      <c r="AY136" s="12" t="s">
        <v>111</v>
      </c>
      <c r="BE136" s="125">
        <f t="shared" si="14"/>
        <v>0</v>
      </c>
      <c r="BF136" s="125">
        <f t="shared" si="15"/>
        <v>0</v>
      </c>
      <c r="BG136" s="125">
        <f t="shared" si="16"/>
        <v>0</v>
      </c>
      <c r="BH136" s="125">
        <f t="shared" si="17"/>
        <v>0</v>
      </c>
      <c r="BI136" s="125">
        <f t="shared" si="18"/>
        <v>0</v>
      </c>
      <c r="BJ136" s="12" t="s">
        <v>15</v>
      </c>
      <c r="BK136" s="125">
        <f t="shared" si="19"/>
        <v>0</v>
      </c>
      <c r="BL136" s="12" t="s">
        <v>117</v>
      </c>
      <c r="BM136" s="124" t="s">
        <v>308</v>
      </c>
    </row>
    <row r="137" spans="2:65" s="1" customFormat="1" ht="49.15" customHeight="1" x14ac:dyDescent="0.2">
      <c r="B137" s="118"/>
      <c r="C137" s="177" t="s">
        <v>309</v>
      </c>
      <c r="D137" s="177" t="s">
        <v>112</v>
      </c>
      <c r="E137" s="178" t="s">
        <v>310</v>
      </c>
      <c r="F137" s="179" t="s">
        <v>311</v>
      </c>
      <c r="G137" s="180" t="s">
        <v>115</v>
      </c>
      <c r="H137" s="181">
        <v>3</v>
      </c>
      <c r="I137" s="119"/>
      <c r="J137" s="182">
        <f t="shared" si="10"/>
        <v>0</v>
      </c>
      <c r="K137" s="179" t="s">
        <v>116</v>
      </c>
      <c r="L137" s="27"/>
      <c r="M137" s="120" t="s">
        <v>3</v>
      </c>
      <c r="N137" s="121" t="s">
        <v>42</v>
      </c>
      <c r="P137" s="122">
        <f t="shared" si="11"/>
        <v>0</v>
      </c>
      <c r="Q137" s="122">
        <v>0</v>
      </c>
      <c r="R137" s="122">
        <f t="shared" si="12"/>
        <v>0</v>
      </c>
      <c r="S137" s="122">
        <v>0</v>
      </c>
      <c r="T137" s="123">
        <f t="shared" si="13"/>
        <v>0</v>
      </c>
      <c r="AR137" s="124" t="s">
        <v>117</v>
      </c>
      <c r="AT137" s="124" t="s">
        <v>112</v>
      </c>
      <c r="AU137" s="124" t="s">
        <v>15</v>
      </c>
      <c r="AY137" s="12" t="s">
        <v>111</v>
      </c>
      <c r="BE137" s="125">
        <f t="shared" si="14"/>
        <v>0</v>
      </c>
      <c r="BF137" s="125">
        <f t="shared" si="15"/>
        <v>0</v>
      </c>
      <c r="BG137" s="125">
        <f t="shared" si="16"/>
        <v>0</v>
      </c>
      <c r="BH137" s="125">
        <f t="shared" si="17"/>
        <v>0</v>
      </c>
      <c r="BI137" s="125">
        <f t="shared" si="18"/>
        <v>0</v>
      </c>
      <c r="BJ137" s="12" t="s">
        <v>15</v>
      </c>
      <c r="BK137" s="125">
        <f t="shared" si="19"/>
        <v>0</v>
      </c>
      <c r="BL137" s="12" t="s">
        <v>117</v>
      </c>
      <c r="BM137" s="124" t="s">
        <v>312</v>
      </c>
    </row>
    <row r="138" spans="2:65" s="1" customFormat="1" ht="49.15" customHeight="1" x14ac:dyDescent="0.2">
      <c r="B138" s="118"/>
      <c r="C138" s="177" t="s">
        <v>313</v>
      </c>
      <c r="D138" s="177" t="s">
        <v>112</v>
      </c>
      <c r="E138" s="178" t="s">
        <v>314</v>
      </c>
      <c r="F138" s="179" t="s">
        <v>315</v>
      </c>
      <c r="G138" s="180" t="s">
        <v>115</v>
      </c>
      <c r="H138" s="181">
        <v>3</v>
      </c>
      <c r="I138" s="119"/>
      <c r="J138" s="182">
        <f t="shared" si="10"/>
        <v>0</v>
      </c>
      <c r="K138" s="179" t="s">
        <v>116</v>
      </c>
      <c r="L138" s="27"/>
      <c r="M138" s="120" t="s">
        <v>3</v>
      </c>
      <c r="N138" s="121" t="s">
        <v>42</v>
      </c>
      <c r="P138" s="122">
        <f t="shared" si="11"/>
        <v>0</v>
      </c>
      <c r="Q138" s="122">
        <v>0</v>
      </c>
      <c r="R138" s="122">
        <f t="shared" si="12"/>
        <v>0</v>
      </c>
      <c r="S138" s="122">
        <v>0</v>
      </c>
      <c r="T138" s="123">
        <f t="shared" si="13"/>
        <v>0</v>
      </c>
      <c r="AR138" s="124" t="s">
        <v>117</v>
      </c>
      <c r="AT138" s="124" t="s">
        <v>112</v>
      </c>
      <c r="AU138" s="124" t="s">
        <v>15</v>
      </c>
      <c r="AY138" s="12" t="s">
        <v>111</v>
      </c>
      <c r="BE138" s="125">
        <f t="shared" si="14"/>
        <v>0</v>
      </c>
      <c r="BF138" s="125">
        <f t="shared" si="15"/>
        <v>0</v>
      </c>
      <c r="BG138" s="125">
        <f t="shared" si="16"/>
        <v>0</v>
      </c>
      <c r="BH138" s="125">
        <f t="shared" si="17"/>
        <v>0</v>
      </c>
      <c r="BI138" s="125">
        <f t="shared" si="18"/>
        <v>0</v>
      </c>
      <c r="BJ138" s="12" t="s">
        <v>15</v>
      </c>
      <c r="BK138" s="125">
        <f t="shared" si="19"/>
        <v>0</v>
      </c>
      <c r="BL138" s="12" t="s">
        <v>117</v>
      </c>
      <c r="BM138" s="124" t="s">
        <v>316</v>
      </c>
    </row>
    <row r="139" spans="2:65" s="1" customFormat="1" ht="55.5" customHeight="1" x14ac:dyDescent="0.2">
      <c r="B139" s="118"/>
      <c r="C139" s="177" t="s">
        <v>317</v>
      </c>
      <c r="D139" s="177" t="s">
        <v>112</v>
      </c>
      <c r="E139" s="178" t="s">
        <v>318</v>
      </c>
      <c r="F139" s="179" t="s">
        <v>319</v>
      </c>
      <c r="G139" s="180" t="s">
        <v>115</v>
      </c>
      <c r="H139" s="181">
        <v>2</v>
      </c>
      <c r="I139" s="119"/>
      <c r="J139" s="182">
        <f t="shared" si="10"/>
        <v>0</v>
      </c>
      <c r="K139" s="179" t="s">
        <v>116</v>
      </c>
      <c r="L139" s="27"/>
      <c r="M139" s="120" t="s">
        <v>3</v>
      </c>
      <c r="N139" s="121" t="s">
        <v>42</v>
      </c>
      <c r="P139" s="122">
        <f t="shared" si="11"/>
        <v>0</v>
      </c>
      <c r="Q139" s="122">
        <v>0</v>
      </c>
      <c r="R139" s="122">
        <f t="shared" si="12"/>
        <v>0</v>
      </c>
      <c r="S139" s="122">
        <v>0</v>
      </c>
      <c r="T139" s="123">
        <f t="shared" si="13"/>
        <v>0</v>
      </c>
      <c r="AR139" s="124" t="s">
        <v>117</v>
      </c>
      <c r="AT139" s="124" t="s">
        <v>112</v>
      </c>
      <c r="AU139" s="124" t="s">
        <v>15</v>
      </c>
      <c r="AY139" s="12" t="s">
        <v>111</v>
      </c>
      <c r="BE139" s="125">
        <f t="shared" si="14"/>
        <v>0</v>
      </c>
      <c r="BF139" s="125">
        <f t="shared" si="15"/>
        <v>0</v>
      </c>
      <c r="BG139" s="125">
        <f t="shared" si="16"/>
        <v>0</v>
      </c>
      <c r="BH139" s="125">
        <f t="shared" si="17"/>
        <v>0</v>
      </c>
      <c r="BI139" s="125">
        <f t="shared" si="18"/>
        <v>0</v>
      </c>
      <c r="BJ139" s="12" t="s">
        <v>15</v>
      </c>
      <c r="BK139" s="125">
        <f t="shared" si="19"/>
        <v>0</v>
      </c>
      <c r="BL139" s="12" t="s">
        <v>117</v>
      </c>
      <c r="BM139" s="124" t="s">
        <v>320</v>
      </c>
    </row>
    <row r="140" spans="2:65" s="1" customFormat="1" ht="49.15" customHeight="1" x14ac:dyDescent="0.2">
      <c r="B140" s="118"/>
      <c r="C140" s="177" t="s">
        <v>321</v>
      </c>
      <c r="D140" s="177" t="s">
        <v>112</v>
      </c>
      <c r="E140" s="178" t="s">
        <v>322</v>
      </c>
      <c r="F140" s="179" t="s">
        <v>323</v>
      </c>
      <c r="G140" s="180" t="s">
        <v>115</v>
      </c>
      <c r="H140" s="181">
        <v>3</v>
      </c>
      <c r="I140" s="119"/>
      <c r="J140" s="182">
        <f t="shared" si="10"/>
        <v>0</v>
      </c>
      <c r="K140" s="179" t="s">
        <v>116</v>
      </c>
      <c r="L140" s="27"/>
      <c r="M140" s="120" t="s">
        <v>3</v>
      </c>
      <c r="N140" s="121" t="s">
        <v>42</v>
      </c>
      <c r="P140" s="122">
        <f t="shared" si="11"/>
        <v>0</v>
      </c>
      <c r="Q140" s="122">
        <v>0</v>
      </c>
      <c r="R140" s="122">
        <f t="shared" si="12"/>
        <v>0</v>
      </c>
      <c r="S140" s="122">
        <v>0</v>
      </c>
      <c r="T140" s="123">
        <f t="shared" si="13"/>
        <v>0</v>
      </c>
      <c r="AR140" s="124" t="s">
        <v>117</v>
      </c>
      <c r="AT140" s="124" t="s">
        <v>112</v>
      </c>
      <c r="AU140" s="124" t="s">
        <v>15</v>
      </c>
      <c r="AY140" s="12" t="s">
        <v>111</v>
      </c>
      <c r="BE140" s="125">
        <f t="shared" si="14"/>
        <v>0</v>
      </c>
      <c r="BF140" s="125">
        <f t="shared" si="15"/>
        <v>0</v>
      </c>
      <c r="BG140" s="125">
        <f t="shared" si="16"/>
        <v>0</v>
      </c>
      <c r="BH140" s="125">
        <f t="shared" si="17"/>
        <v>0</v>
      </c>
      <c r="BI140" s="125">
        <f t="shared" si="18"/>
        <v>0</v>
      </c>
      <c r="BJ140" s="12" t="s">
        <v>15</v>
      </c>
      <c r="BK140" s="125">
        <f t="shared" si="19"/>
        <v>0</v>
      </c>
      <c r="BL140" s="12" t="s">
        <v>117</v>
      </c>
      <c r="BM140" s="124" t="s">
        <v>324</v>
      </c>
    </row>
    <row r="141" spans="2:65" s="1" customFormat="1" ht="49.15" customHeight="1" x14ac:dyDescent="0.2">
      <c r="B141" s="118"/>
      <c r="C141" s="177" t="s">
        <v>325</v>
      </c>
      <c r="D141" s="177" t="s">
        <v>112</v>
      </c>
      <c r="E141" s="178" t="s">
        <v>326</v>
      </c>
      <c r="F141" s="179" t="s">
        <v>327</v>
      </c>
      <c r="G141" s="180" t="s">
        <v>115</v>
      </c>
      <c r="H141" s="181">
        <v>3</v>
      </c>
      <c r="I141" s="119"/>
      <c r="J141" s="182">
        <f t="shared" si="10"/>
        <v>0</v>
      </c>
      <c r="K141" s="179" t="s">
        <v>116</v>
      </c>
      <c r="L141" s="27"/>
      <c r="M141" s="120" t="s">
        <v>3</v>
      </c>
      <c r="N141" s="121" t="s">
        <v>42</v>
      </c>
      <c r="P141" s="122">
        <f t="shared" si="11"/>
        <v>0</v>
      </c>
      <c r="Q141" s="122">
        <v>0</v>
      </c>
      <c r="R141" s="122">
        <f t="shared" si="12"/>
        <v>0</v>
      </c>
      <c r="S141" s="122">
        <v>0</v>
      </c>
      <c r="T141" s="123">
        <f t="shared" si="13"/>
        <v>0</v>
      </c>
      <c r="AR141" s="124" t="s">
        <v>117</v>
      </c>
      <c r="AT141" s="124" t="s">
        <v>112</v>
      </c>
      <c r="AU141" s="124" t="s">
        <v>15</v>
      </c>
      <c r="AY141" s="12" t="s">
        <v>111</v>
      </c>
      <c r="BE141" s="125">
        <f t="shared" si="14"/>
        <v>0</v>
      </c>
      <c r="BF141" s="125">
        <f t="shared" si="15"/>
        <v>0</v>
      </c>
      <c r="BG141" s="125">
        <f t="shared" si="16"/>
        <v>0</v>
      </c>
      <c r="BH141" s="125">
        <f t="shared" si="17"/>
        <v>0</v>
      </c>
      <c r="BI141" s="125">
        <f t="shared" si="18"/>
        <v>0</v>
      </c>
      <c r="BJ141" s="12" t="s">
        <v>15</v>
      </c>
      <c r="BK141" s="125">
        <f t="shared" si="19"/>
        <v>0</v>
      </c>
      <c r="BL141" s="12" t="s">
        <v>117</v>
      </c>
      <c r="BM141" s="124" t="s">
        <v>328</v>
      </c>
    </row>
    <row r="142" spans="2:65" s="1" customFormat="1" ht="49.15" customHeight="1" x14ac:dyDescent="0.2">
      <c r="B142" s="118"/>
      <c r="C142" s="177" t="s">
        <v>329</v>
      </c>
      <c r="D142" s="177" t="s">
        <v>112</v>
      </c>
      <c r="E142" s="178" t="s">
        <v>330</v>
      </c>
      <c r="F142" s="179" t="s">
        <v>331</v>
      </c>
      <c r="G142" s="180" t="s">
        <v>115</v>
      </c>
      <c r="H142" s="181">
        <v>5</v>
      </c>
      <c r="I142" s="119"/>
      <c r="J142" s="182">
        <f t="shared" si="10"/>
        <v>0</v>
      </c>
      <c r="K142" s="179" t="s">
        <v>116</v>
      </c>
      <c r="L142" s="27"/>
      <c r="M142" s="120" t="s">
        <v>3</v>
      </c>
      <c r="N142" s="121" t="s">
        <v>42</v>
      </c>
      <c r="P142" s="122">
        <f t="shared" si="11"/>
        <v>0</v>
      </c>
      <c r="Q142" s="122">
        <v>0</v>
      </c>
      <c r="R142" s="122">
        <f t="shared" si="12"/>
        <v>0</v>
      </c>
      <c r="S142" s="122">
        <v>0</v>
      </c>
      <c r="T142" s="123">
        <f t="shared" si="13"/>
        <v>0</v>
      </c>
      <c r="AR142" s="124" t="s">
        <v>117</v>
      </c>
      <c r="AT142" s="124" t="s">
        <v>112</v>
      </c>
      <c r="AU142" s="124" t="s">
        <v>15</v>
      </c>
      <c r="AY142" s="12" t="s">
        <v>111</v>
      </c>
      <c r="BE142" s="125">
        <f t="shared" si="14"/>
        <v>0</v>
      </c>
      <c r="BF142" s="125">
        <f t="shared" si="15"/>
        <v>0</v>
      </c>
      <c r="BG142" s="125">
        <f t="shared" si="16"/>
        <v>0</v>
      </c>
      <c r="BH142" s="125">
        <f t="shared" si="17"/>
        <v>0</v>
      </c>
      <c r="BI142" s="125">
        <f t="shared" si="18"/>
        <v>0</v>
      </c>
      <c r="BJ142" s="12" t="s">
        <v>15</v>
      </c>
      <c r="BK142" s="125">
        <f t="shared" si="19"/>
        <v>0</v>
      </c>
      <c r="BL142" s="12" t="s">
        <v>117</v>
      </c>
      <c r="BM142" s="124" t="s">
        <v>332</v>
      </c>
    </row>
    <row r="143" spans="2:65" s="1" customFormat="1" ht="49.15" customHeight="1" x14ac:dyDescent="0.2">
      <c r="B143" s="118"/>
      <c r="C143" s="177" t="s">
        <v>333</v>
      </c>
      <c r="D143" s="177" t="s">
        <v>112</v>
      </c>
      <c r="E143" s="178" t="s">
        <v>334</v>
      </c>
      <c r="F143" s="179" t="s">
        <v>335</v>
      </c>
      <c r="G143" s="180" t="s">
        <v>115</v>
      </c>
      <c r="H143" s="181">
        <v>5</v>
      </c>
      <c r="I143" s="119"/>
      <c r="J143" s="182">
        <f t="shared" si="10"/>
        <v>0</v>
      </c>
      <c r="K143" s="179" t="s">
        <v>116</v>
      </c>
      <c r="L143" s="27"/>
      <c r="M143" s="120" t="s">
        <v>3</v>
      </c>
      <c r="N143" s="121" t="s">
        <v>42</v>
      </c>
      <c r="P143" s="122">
        <f t="shared" si="11"/>
        <v>0</v>
      </c>
      <c r="Q143" s="122">
        <v>0</v>
      </c>
      <c r="R143" s="122">
        <f t="shared" si="12"/>
        <v>0</v>
      </c>
      <c r="S143" s="122">
        <v>0</v>
      </c>
      <c r="T143" s="123">
        <f t="shared" si="13"/>
        <v>0</v>
      </c>
      <c r="AR143" s="124" t="s">
        <v>117</v>
      </c>
      <c r="AT143" s="124" t="s">
        <v>112</v>
      </c>
      <c r="AU143" s="124" t="s">
        <v>15</v>
      </c>
      <c r="AY143" s="12" t="s">
        <v>111</v>
      </c>
      <c r="BE143" s="125">
        <f t="shared" si="14"/>
        <v>0</v>
      </c>
      <c r="BF143" s="125">
        <f t="shared" si="15"/>
        <v>0</v>
      </c>
      <c r="BG143" s="125">
        <f t="shared" si="16"/>
        <v>0</v>
      </c>
      <c r="BH143" s="125">
        <f t="shared" si="17"/>
        <v>0</v>
      </c>
      <c r="BI143" s="125">
        <f t="shared" si="18"/>
        <v>0</v>
      </c>
      <c r="BJ143" s="12" t="s">
        <v>15</v>
      </c>
      <c r="BK143" s="125">
        <f t="shared" si="19"/>
        <v>0</v>
      </c>
      <c r="BL143" s="12" t="s">
        <v>117</v>
      </c>
      <c r="BM143" s="124" t="s">
        <v>336</v>
      </c>
    </row>
    <row r="144" spans="2:65" s="1" customFormat="1" ht="49.15" customHeight="1" x14ac:dyDescent="0.2">
      <c r="B144" s="118"/>
      <c r="C144" s="177" t="s">
        <v>337</v>
      </c>
      <c r="D144" s="177" t="s">
        <v>112</v>
      </c>
      <c r="E144" s="178" t="s">
        <v>338</v>
      </c>
      <c r="F144" s="179" t="s">
        <v>339</v>
      </c>
      <c r="G144" s="180" t="s">
        <v>115</v>
      </c>
      <c r="H144" s="181">
        <v>5</v>
      </c>
      <c r="I144" s="119"/>
      <c r="J144" s="182">
        <f t="shared" si="10"/>
        <v>0</v>
      </c>
      <c r="K144" s="179" t="s">
        <v>116</v>
      </c>
      <c r="L144" s="27"/>
      <c r="M144" s="120" t="s">
        <v>3</v>
      </c>
      <c r="N144" s="121" t="s">
        <v>42</v>
      </c>
      <c r="P144" s="122">
        <f t="shared" si="11"/>
        <v>0</v>
      </c>
      <c r="Q144" s="122">
        <v>0</v>
      </c>
      <c r="R144" s="122">
        <f t="shared" si="12"/>
        <v>0</v>
      </c>
      <c r="S144" s="122">
        <v>0</v>
      </c>
      <c r="T144" s="123">
        <f t="shared" si="13"/>
        <v>0</v>
      </c>
      <c r="AR144" s="124" t="s">
        <v>117</v>
      </c>
      <c r="AT144" s="124" t="s">
        <v>112</v>
      </c>
      <c r="AU144" s="124" t="s">
        <v>15</v>
      </c>
      <c r="AY144" s="12" t="s">
        <v>111</v>
      </c>
      <c r="BE144" s="125">
        <f t="shared" si="14"/>
        <v>0</v>
      </c>
      <c r="BF144" s="125">
        <f t="shared" si="15"/>
        <v>0</v>
      </c>
      <c r="BG144" s="125">
        <f t="shared" si="16"/>
        <v>0</v>
      </c>
      <c r="BH144" s="125">
        <f t="shared" si="17"/>
        <v>0</v>
      </c>
      <c r="BI144" s="125">
        <f t="shared" si="18"/>
        <v>0</v>
      </c>
      <c r="BJ144" s="12" t="s">
        <v>15</v>
      </c>
      <c r="BK144" s="125">
        <f t="shared" si="19"/>
        <v>0</v>
      </c>
      <c r="BL144" s="12" t="s">
        <v>117</v>
      </c>
      <c r="BM144" s="124" t="s">
        <v>340</v>
      </c>
    </row>
    <row r="145" spans="2:65" s="1" customFormat="1" ht="49.15" customHeight="1" x14ac:dyDescent="0.2">
      <c r="B145" s="118"/>
      <c r="C145" s="177" t="s">
        <v>341</v>
      </c>
      <c r="D145" s="177" t="s">
        <v>112</v>
      </c>
      <c r="E145" s="178" t="s">
        <v>342</v>
      </c>
      <c r="F145" s="179" t="s">
        <v>343</v>
      </c>
      <c r="G145" s="180" t="s">
        <v>115</v>
      </c>
      <c r="H145" s="181">
        <v>2</v>
      </c>
      <c r="I145" s="119"/>
      <c r="J145" s="182">
        <f t="shared" si="10"/>
        <v>0</v>
      </c>
      <c r="K145" s="179" t="s">
        <v>116</v>
      </c>
      <c r="L145" s="27"/>
      <c r="M145" s="120" t="s">
        <v>3</v>
      </c>
      <c r="N145" s="121" t="s">
        <v>42</v>
      </c>
      <c r="P145" s="122">
        <f t="shared" si="11"/>
        <v>0</v>
      </c>
      <c r="Q145" s="122">
        <v>0</v>
      </c>
      <c r="R145" s="122">
        <f t="shared" si="12"/>
        <v>0</v>
      </c>
      <c r="S145" s="122">
        <v>0</v>
      </c>
      <c r="T145" s="123">
        <f t="shared" si="13"/>
        <v>0</v>
      </c>
      <c r="AR145" s="124" t="s">
        <v>117</v>
      </c>
      <c r="AT145" s="124" t="s">
        <v>112</v>
      </c>
      <c r="AU145" s="124" t="s">
        <v>15</v>
      </c>
      <c r="AY145" s="12" t="s">
        <v>111</v>
      </c>
      <c r="BE145" s="125">
        <f t="shared" si="14"/>
        <v>0</v>
      </c>
      <c r="BF145" s="125">
        <f t="shared" si="15"/>
        <v>0</v>
      </c>
      <c r="BG145" s="125">
        <f t="shared" si="16"/>
        <v>0</v>
      </c>
      <c r="BH145" s="125">
        <f t="shared" si="17"/>
        <v>0</v>
      </c>
      <c r="BI145" s="125">
        <f t="shared" si="18"/>
        <v>0</v>
      </c>
      <c r="BJ145" s="12" t="s">
        <v>15</v>
      </c>
      <c r="BK145" s="125">
        <f t="shared" si="19"/>
        <v>0</v>
      </c>
      <c r="BL145" s="12" t="s">
        <v>117</v>
      </c>
      <c r="BM145" s="124" t="s">
        <v>344</v>
      </c>
    </row>
    <row r="146" spans="2:65" s="1" customFormat="1" ht="49.15" customHeight="1" x14ac:dyDescent="0.2">
      <c r="B146" s="118"/>
      <c r="C146" s="177" t="s">
        <v>345</v>
      </c>
      <c r="D146" s="177" t="s">
        <v>112</v>
      </c>
      <c r="E146" s="178" t="s">
        <v>346</v>
      </c>
      <c r="F146" s="179" t="s">
        <v>347</v>
      </c>
      <c r="G146" s="180" t="s">
        <v>115</v>
      </c>
      <c r="H146" s="181">
        <v>3</v>
      </c>
      <c r="I146" s="119"/>
      <c r="J146" s="182">
        <f t="shared" si="10"/>
        <v>0</v>
      </c>
      <c r="K146" s="179" t="s">
        <v>116</v>
      </c>
      <c r="L146" s="27"/>
      <c r="M146" s="120" t="s">
        <v>3</v>
      </c>
      <c r="N146" s="121" t="s">
        <v>42</v>
      </c>
      <c r="P146" s="122">
        <f t="shared" si="11"/>
        <v>0</v>
      </c>
      <c r="Q146" s="122">
        <v>0</v>
      </c>
      <c r="R146" s="122">
        <f t="shared" si="12"/>
        <v>0</v>
      </c>
      <c r="S146" s="122">
        <v>0</v>
      </c>
      <c r="T146" s="123">
        <f t="shared" si="13"/>
        <v>0</v>
      </c>
      <c r="AR146" s="124" t="s">
        <v>117</v>
      </c>
      <c r="AT146" s="124" t="s">
        <v>112</v>
      </c>
      <c r="AU146" s="124" t="s">
        <v>15</v>
      </c>
      <c r="AY146" s="12" t="s">
        <v>111</v>
      </c>
      <c r="BE146" s="125">
        <f t="shared" si="14"/>
        <v>0</v>
      </c>
      <c r="BF146" s="125">
        <f t="shared" si="15"/>
        <v>0</v>
      </c>
      <c r="BG146" s="125">
        <f t="shared" si="16"/>
        <v>0</v>
      </c>
      <c r="BH146" s="125">
        <f t="shared" si="17"/>
        <v>0</v>
      </c>
      <c r="BI146" s="125">
        <f t="shared" si="18"/>
        <v>0</v>
      </c>
      <c r="BJ146" s="12" t="s">
        <v>15</v>
      </c>
      <c r="BK146" s="125">
        <f t="shared" si="19"/>
        <v>0</v>
      </c>
      <c r="BL146" s="12" t="s">
        <v>117</v>
      </c>
      <c r="BM146" s="124" t="s">
        <v>348</v>
      </c>
    </row>
    <row r="147" spans="2:65" s="1" customFormat="1" ht="49.15" customHeight="1" x14ac:dyDescent="0.2">
      <c r="B147" s="118"/>
      <c r="C147" s="177" t="s">
        <v>349</v>
      </c>
      <c r="D147" s="177" t="s">
        <v>112</v>
      </c>
      <c r="E147" s="178" t="s">
        <v>350</v>
      </c>
      <c r="F147" s="179" t="s">
        <v>351</v>
      </c>
      <c r="G147" s="180" t="s">
        <v>115</v>
      </c>
      <c r="H147" s="181">
        <v>3</v>
      </c>
      <c r="I147" s="119"/>
      <c r="J147" s="182">
        <f t="shared" si="10"/>
        <v>0</v>
      </c>
      <c r="K147" s="179" t="s">
        <v>116</v>
      </c>
      <c r="L147" s="27"/>
      <c r="M147" s="120" t="s">
        <v>3</v>
      </c>
      <c r="N147" s="121" t="s">
        <v>42</v>
      </c>
      <c r="P147" s="122">
        <f t="shared" si="11"/>
        <v>0</v>
      </c>
      <c r="Q147" s="122">
        <v>0</v>
      </c>
      <c r="R147" s="122">
        <f t="shared" si="12"/>
        <v>0</v>
      </c>
      <c r="S147" s="122">
        <v>0</v>
      </c>
      <c r="T147" s="123">
        <f t="shared" si="13"/>
        <v>0</v>
      </c>
      <c r="AR147" s="124" t="s">
        <v>117</v>
      </c>
      <c r="AT147" s="124" t="s">
        <v>112</v>
      </c>
      <c r="AU147" s="124" t="s">
        <v>15</v>
      </c>
      <c r="AY147" s="12" t="s">
        <v>111</v>
      </c>
      <c r="BE147" s="125">
        <f t="shared" si="14"/>
        <v>0</v>
      </c>
      <c r="BF147" s="125">
        <f t="shared" si="15"/>
        <v>0</v>
      </c>
      <c r="BG147" s="125">
        <f t="shared" si="16"/>
        <v>0</v>
      </c>
      <c r="BH147" s="125">
        <f t="shared" si="17"/>
        <v>0</v>
      </c>
      <c r="BI147" s="125">
        <f t="shared" si="18"/>
        <v>0</v>
      </c>
      <c r="BJ147" s="12" t="s">
        <v>15</v>
      </c>
      <c r="BK147" s="125">
        <f t="shared" si="19"/>
        <v>0</v>
      </c>
      <c r="BL147" s="12" t="s">
        <v>117</v>
      </c>
      <c r="BM147" s="124" t="s">
        <v>352</v>
      </c>
    </row>
    <row r="148" spans="2:65" s="1" customFormat="1" ht="49.15" customHeight="1" x14ac:dyDescent="0.2">
      <c r="B148" s="118"/>
      <c r="C148" s="177" t="s">
        <v>353</v>
      </c>
      <c r="D148" s="177" t="s">
        <v>112</v>
      </c>
      <c r="E148" s="178" t="s">
        <v>354</v>
      </c>
      <c r="F148" s="179" t="s">
        <v>355</v>
      </c>
      <c r="G148" s="180" t="s">
        <v>115</v>
      </c>
      <c r="H148" s="181">
        <v>3</v>
      </c>
      <c r="I148" s="119"/>
      <c r="J148" s="182">
        <f t="shared" si="10"/>
        <v>0</v>
      </c>
      <c r="K148" s="179" t="s">
        <v>116</v>
      </c>
      <c r="L148" s="27"/>
      <c r="M148" s="120" t="s">
        <v>3</v>
      </c>
      <c r="N148" s="121" t="s">
        <v>42</v>
      </c>
      <c r="P148" s="122">
        <f t="shared" si="11"/>
        <v>0</v>
      </c>
      <c r="Q148" s="122">
        <v>0</v>
      </c>
      <c r="R148" s="122">
        <f t="shared" si="12"/>
        <v>0</v>
      </c>
      <c r="S148" s="122">
        <v>0</v>
      </c>
      <c r="T148" s="123">
        <f t="shared" si="13"/>
        <v>0</v>
      </c>
      <c r="AR148" s="124" t="s">
        <v>117</v>
      </c>
      <c r="AT148" s="124" t="s">
        <v>112</v>
      </c>
      <c r="AU148" s="124" t="s">
        <v>15</v>
      </c>
      <c r="AY148" s="12" t="s">
        <v>111</v>
      </c>
      <c r="BE148" s="125">
        <f t="shared" si="14"/>
        <v>0</v>
      </c>
      <c r="BF148" s="125">
        <f t="shared" si="15"/>
        <v>0</v>
      </c>
      <c r="BG148" s="125">
        <f t="shared" si="16"/>
        <v>0</v>
      </c>
      <c r="BH148" s="125">
        <f t="shared" si="17"/>
        <v>0</v>
      </c>
      <c r="BI148" s="125">
        <f t="shared" si="18"/>
        <v>0</v>
      </c>
      <c r="BJ148" s="12" t="s">
        <v>15</v>
      </c>
      <c r="BK148" s="125">
        <f t="shared" si="19"/>
        <v>0</v>
      </c>
      <c r="BL148" s="12" t="s">
        <v>117</v>
      </c>
      <c r="BM148" s="124" t="s">
        <v>356</v>
      </c>
    </row>
    <row r="149" spans="2:65" s="1" customFormat="1" ht="49.15" customHeight="1" x14ac:dyDescent="0.2">
      <c r="B149" s="118"/>
      <c r="C149" s="177" t="s">
        <v>357</v>
      </c>
      <c r="D149" s="177" t="s">
        <v>112</v>
      </c>
      <c r="E149" s="178" t="s">
        <v>358</v>
      </c>
      <c r="F149" s="179" t="s">
        <v>359</v>
      </c>
      <c r="G149" s="180" t="s">
        <v>115</v>
      </c>
      <c r="H149" s="181">
        <v>2</v>
      </c>
      <c r="I149" s="119"/>
      <c r="J149" s="182">
        <f t="shared" si="10"/>
        <v>0</v>
      </c>
      <c r="K149" s="179" t="s">
        <v>116</v>
      </c>
      <c r="L149" s="27"/>
      <c r="M149" s="120" t="s">
        <v>3</v>
      </c>
      <c r="N149" s="121" t="s">
        <v>42</v>
      </c>
      <c r="P149" s="122">
        <f t="shared" si="11"/>
        <v>0</v>
      </c>
      <c r="Q149" s="122">
        <v>0</v>
      </c>
      <c r="R149" s="122">
        <f t="shared" si="12"/>
        <v>0</v>
      </c>
      <c r="S149" s="122">
        <v>0</v>
      </c>
      <c r="T149" s="123">
        <f t="shared" si="13"/>
        <v>0</v>
      </c>
      <c r="AR149" s="124" t="s">
        <v>117</v>
      </c>
      <c r="AT149" s="124" t="s">
        <v>112</v>
      </c>
      <c r="AU149" s="124" t="s">
        <v>15</v>
      </c>
      <c r="AY149" s="12" t="s">
        <v>111</v>
      </c>
      <c r="BE149" s="125">
        <f t="shared" si="14"/>
        <v>0</v>
      </c>
      <c r="BF149" s="125">
        <f t="shared" si="15"/>
        <v>0</v>
      </c>
      <c r="BG149" s="125">
        <f t="shared" si="16"/>
        <v>0</v>
      </c>
      <c r="BH149" s="125">
        <f t="shared" si="17"/>
        <v>0</v>
      </c>
      <c r="BI149" s="125">
        <f t="shared" si="18"/>
        <v>0</v>
      </c>
      <c r="BJ149" s="12" t="s">
        <v>15</v>
      </c>
      <c r="BK149" s="125">
        <f t="shared" si="19"/>
        <v>0</v>
      </c>
      <c r="BL149" s="12" t="s">
        <v>117</v>
      </c>
      <c r="BM149" s="124" t="s">
        <v>360</v>
      </c>
    </row>
    <row r="150" spans="2:65" s="1" customFormat="1" ht="49.15" customHeight="1" x14ac:dyDescent="0.2">
      <c r="B150" s="118"/>
      <c r="C150" s="177" t="s">
        <v>361</v>
      </c>
      <c r="D150" s="177" t="s">
        <v>112</v>
      </c>
      <c r="E150" s="178" t="s">
        <v>362</v>
      </c>
      <c r="F150" s="179" t="s">
        <v>363</v>
      </c>
      <c r="G150" s="180" t="s">
        <v>115</v>
      </c>
      <c r="H150" s="181">
        <v>5</v>
      </c>
      <c r="I150" s="119"/>
      <c r="J150" s="182">
        <f t="shared" si="10"/>
        <v>0</v>
      </c>
      <c r="K150" s="179" t="s">
        <v>116</v>
      </c>
      <c r="L150" s="27"/>
      <c r="M150" s="126" t="s">
        <v>3</v>
      </c>
      <c r="N150" s="127" t="s">
        <v>42</v>
      </c>
      <c r="O150" s="128"/>
      <c r="P150" s="129">
        <f t="shared" si="11"/>
        <v>0</v>
      </c>
      <c r="Q150" s="129">
        <v>0</v>
      </c>
      <c r="R150" s="129">
        <f t="shared" si="12"/>
        <v>0</v>
      </c>
      <c r="S150" s="129">
        <v>0</v>
      </c>
      <c r="T150" s="130">
        <f t="shared" si="13"/>
        <v>0</v>
      </c>
      <c r="AR150" s="124" t="s">
        <v>117</v>
      </c>
      <c r="AT150" s="124" t="s">
        <v>112</v>
      </c>
      <c r="AU150" s="124" t="s">
        <v>15</v>
      </c>
      <c r="AY150" s="12" t="s">
        <v>111</v>
      </c>
      <c r="BE150" s="125">
        <f t="shared" si="14"/>
        <v>0</v>
      </c>
      <c r="BF150" s="125">
        <f t="shared" si="15"/>
        <v>0</v>
      </c>
      <c r="BG150" s="125">
        <f t="shared" si="16"/>
        <v>0</v>
      </c>
      <c r="BH150" s="125">
        <f t="shared" si="17"/>
        <v>0</v>
      </c>
      <c r="BI150" s="125">
        <f t="shared" si="18"/>
        <v>0</v>
      </c>
      <c r="BJ150" s="12" t="s">
        <v>15</v>
      </c>
      <c r="BK150" s="125">
        <f t="shared" si="19"/>
        <v>0</v>
      </c>
      <c r="BL150" s="12" t="s">
        <v>117</v>
      </c>
      <c r="BM150" s="124" t="s">
        <v>364</v>
      </c>
    </row>
    <row r="151" spans="2:65" s="1" customFormat="1" ht="6.95" customHeight="1" x14ac:dyDescent="0.2">
      <c r="B151" s="36"/>
      <c r="C151" s="37"/>
      <c r="D151" s="37"/>
      <c r="E151" s="37"/>
      <c r="F151" s="37"/>
      <c r="G151" s="37"/>
      <c r="H151" s="37"/>
      <c r="I151" s="37"/>
      <c r="J151" s="37"/>
      <c r="K151" s="37"/>
      <c r="L151" s="27"/>
    </row>
  </sheetData>
  <sheetProtection algorithmName="SHA-512" hashValue="8Jan5KeF0lnXa5yc1KP55V3ptEFJvOGvY7UVlhXfgHTl7FWLTbgXUxC4w3F7IPJ530TJecNuMS4xi8s/F9W29A==" saltValue="x09ocKoBhOTvh+KN0nATWA==" spinCount="100000" sheet="1" objects="1" scenarios="1"/>
  <autoFilter ref="C85:K150" xr:uid="{00000000-0009-0000-0000-000001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1.1.1 - revize SEE</vt:lpstr>
      <vt:lpstr>'1.1.1 - revize SEE'!Názvy_tisku</vt:lpstr>
      <vt:lpstr>'Rekapitulace stavby'!Názvy_tisku</vt:lpstr>
      <vt:lpstr>'1.1.1 - revize SEE'!Oblast_tisku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Jilich Radek</dc:creator>
  <cp:lastModifiedBy>Čmejla Jan, Ing.</cp:lastModifiedBy>
  <dcterms:created xsi:type="dcterms:W3CDTF">2025-05-13T09:49:44Z</dcterms:created>
  <dcterms:modified xsi:type="dcterms:W3CDTF">2025-05-13T10:12:41Z</dcterms:modified>
</cp:coreProperties>
</file>